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tabRatio="935"/>
  </bookViews>
  <sheets>
    <sheet name="园建工程" sheetId="13" r:id="rId1"/>
  </sheets>
  <definedNames>
    <definedName name="_xlnm._FilterDatabase" localSheetId="0" hidden="1">园建工程!$A$2:$H$70</definedName>
    <definedName name="w">EVALUATE(#REF!)</definedName>
    <definedName name="大写">#REF!</definedName>
    <definedName name="_xlnm.Print_Titles" localSheetId="0">园建工程!$2:$2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<sst xmlns="http://schemas.openxmlformats.org/spreadsheetml/2006/main" count="206" uniqueCount="123">
  <si>
    <t>广州华南商贸职业学院学术中心西面广场景观工程清单</t>
  </si>
  <si>
    <t>序号</t>
  </si>
  <si>
    <t>分部分项工程</t>
  </si>
  <si>
    <t>项目特征描述</t>
  </si>
  <si>
    <t>单位</t>
  </si>
  <si>
    <t>工程量</t>
  </si>
  <si>
    <t>综合单价（元）</t>
  </si>
  <si>
    <t>总价（元）</t>
  </si>
  <si>
    <t>备注</t>
  </si>
  <si>
    <t>人行道块料铺设</t>
  </si>
  <si>
    <t>1.块料品种、规格:600*300*18芝麻灰仿石砖，烧面
2.30厚1:3干硬性水泥砂浆</t>
  </si>
  <si>
    <t>m2</t>
  </si>
  <si>
    <t>1.块料品种、规格:600*300*18芝麻黑仿石砖，烧面
2.30厚1:3干硬性水泥砂浆</t>
  </si>
  <si>
    <t>1.块料品种、规格:600x300x18福鼎黑仿石砖，烧面波打线
2.30厚1:3干硬性水泥砂浆</t>
  </si>
  <si>
    <t>水泥混凝土垫层</t>
  </si>
  <si>
    <t>1.100厚C20混凝土垫层
2.模板综合考虑</t>
  </si>
  <si>
    <t>稳定层</t>
  </si>
  <si>
    <t>100厚6%水泥石粉垫层
素土夯实，密度系数&gt;93%</t>
  </si>
  <si>
    <t>安砌侧(平、缘)石</t>
  </si>
  <si>
    <t>1.材料品种、规格:900X300X150成品混凝土路牙
2.基础、垫层:材料品种、厚度:后浇270厚C20混凝土护脚
3.结合层:30厚1:3干硬性水泥砂浆,面撒素水泥一遍
4.混凝土后座模板制安</t>
  </si>
  <si>
    <t>m</t>
  </si>
  <si>
    <t>沥青混凝土路面</t>
  </si>
  <si>
    <t>1.30厚AC-10C细粒式SBS改性沥青
2.50厚AC-20C粗粒式SBS改性沥青
3.乳化沥青油粘层
4.符合图纸及相关规范标准要求</t>
  </si>
  <si>
    <t>1.200厚C20混凝土垫层
2.模板综合考虑</t>
  </si>
  <si>
    <t>250厚6%水泥石粉垫层
素土夯实，密度系数&gt;93%</t>
  </si>
  <si>
    <t>石材台阶面（投影面积）</t>
  </si>
  <si>
    <t>1.粘结材料种类:20厚1：2.5水泥砂浆
2.面层材料品种、规格、颜色（踏面）: 600*300*18芝麻黑仿石砖，烧面
3.面层材料品种、规格、颜色（踢面）：600*300*18芝麻黑仿石砖，烧面</t>
  </si>
  <si>
    <t>零星砌砖</t>
  </si>
  <si>
    <t>1.零星砌砖名称、部位:花池（JG2-2）
2.砖品种、规格、强度等级:MU10机制砖
3.砂浆强度等级、配合比:M7.5水泥砂浆砌筑</t>
  </si>
  <si>
    <t>m3</t>
  </si>
  <si>
    <t>零星项目一般抹灰</t>
  </si>
  <si>
    <t>1.基层类型、部位:花池（JG2-2）
2.面层厚度、砂浆配合比:20厚1：2.5防水水泥砂浆抹平</t>
  </si>
  <si>
    <t>零星项目</t>
  </si>
  <si>
    <t>1.基层类型、部位:花池（JG2-2）
2.花池顶部贴600x200x18芝麻灰仿石砖，烧面，3*3海棠角
3.侧边贴600x300x18芝麻灰仿石砖，烧面
4.灰色胶泥粘贴</t>
  </si>
  <si>
    <t>休闲坐凳（9600*1200*750mm）</t>
  </si>
  <si>
    <t>1.5厚热镀锌钢板，面喷深灰色氟碳漆，100宽50厚菠萝格，留缝3mm，50x50x5热镀锌钢管@600
2.100厚C20素砼压顶
3.坐凳砌体实心砖（MU7.5)
4.坐凳20厚1:2.5砂浆
5.600x450x18芝麻灰仿石砖，烧面，灰色胶泥粘贴
6.50x50x3热镀锌角钢@600，M8膨胀螺丝固定，150x600x8热镀锌钢板，2M8膨胀螺丝固定@200
7.详见大样图</t>
  </si>
  <si>
    <t>个</t>
  </si>
  <si>
    <t>休闲坐凳（5800*1200*750mm）</t>
  </si>
  <si>
    <t>休闲坐凳（7000*1200*750mm）</t>
  </si>
  <si>
    <t>米粒雕塑装置</t>
  </si>
  <si>
    <t>1.尺寸：2000x800x800mm
2.材质：白色玻璃钢
3.详见效果图</t>
  </si>
  <si>
    <t>组</t>
  </si>
  <si>
    <t>截水沟</t>
  </si>
  <si>
    <t>1.砌筑材料品种、规格、强度等级:MU10机制砖
2.砂浆强度等级、配合比:M7.5水泥砂浆
3.勾缝、抹面要求:20厚1:2.5防水砂浆，掺6%防水剂
4.定制40X6厚不锈钢格栅
6.混凝土强度等级:C25混凝土压顶
7.盖板材质及规格:600X400X40厚烧面芝麻黑盖板，用云石胶与不锈钢格栅粘贴</t>
  </si>
  <si>
    <t>1.150厚C25混凝土垫层
2.模板综合考虑</t>
  </si>
  <si>
    <t>挖土方</t>
  </si>
  <si>
    <t>1.截水沟
2.土壤类别:一、二类土
3.挖土深度:2m 内</t>
  </si>
  <si>
    <t>基础回填土方</t>
  </si>
  <si>
    <t>1.截水沟
2.密实度要求:夯填
3.填方材料品种:原素土</t>
  </si>
  <si>
    <t>余方弃置</t>
  </si>
  <si>
    <t>1.截水沟
2.废弃料品种:原素土
3.运距:投标人自行考虑</t>
  </si>
  <si>
    <t>玻璃栏杆</t>
  </si>
  <si>
    <t>1.高度:1200mm
2.材料种类、规格:50x80x3热镀锌钢柱、40x80x3热镀锌钢柱、40x40x3热镀锌钢柱
3.栏杆材料种类、规格:8+1.52PVC+8钢化双层玻璃，超白玻，透明玻璃胶
4.防护材料种类:50x80x3热镀锌钢柱，面喷砖红色氟碳漆
5.150x150x8热镀锌钢板，4M8膨胀螺丝固定
6.符合图纸及相关规范标准要求</t>
  </si>
  <si>
    <t>水泥混凝土挡土墙</t>
  </si>
  <si>
    <t>1.挡土墙
2.C30混凝土基础</t>
  </si>
  <si>
    <t>米黄色外墙涂料</t>
  </si>
  <si>
    <t>1.挡土墙
2.米黄色外墙涂料（同建筑）
3.20厚1:2.5水泥砂浆
4.符合图纸及相关规范标准要求</t>
  </si>
  <si>
    <t>现浇构件钢筋</t>
  </si>
  <si>
    <r>
      <rPr>
        <sz val="11"/>
        <color theme="1"/>
        <rFont val="宋体"/>
        <charset val="134"/>
        <scheme val="minor"/>
      </rPr>
      <t xml:space="preserve">1.钢筋种类、规格:现浇构件带肋钢筋 </t>
    </r>
    <r>
      <rPr>
        <sz val="11"/>
        <color theme="1"/>
        <rFont val="SJQY"/>
        <charset val="134"/>
      </rPr>
      <t>C</t>
    </r>
    <r>
      <rPr>
        <sz val="11"/>
        <color theme="1"/>
        <rFont val="宋体"/>
        <charset val="134"/>
        <scheme val="minor"/>
      </rPr>
      <t xml:space="preserve">10- </t>
    </r>
    <r>
      <rPr>
        <sz val="11"/>
        <color theme="1"/>
        <rFont val="SJQY"/>
        <charset val="134"/>
      </rPr>
      <t>C</t>
    </r>
    <r>
      <rPr>
        <sz val="11"/>
        <color theme="1"/>
        <rFont val="宋体"/>
        <charset val="134"/>
        <scheme val="minor"/>
      </rPr>
      <t>12
2.符合图纸及相关规范标准要求</t>
    </r>
  </si>
  <si>
    <t>t</t>
  </si>
  <si>
    <t>1.钢筋种类、规格:现浇构件箍 带肋钢筋(HRB400内) φ10以内
2.符合图纸及相关规范标准要求</t>
  </si>
  <si>
    <t>止水螺杆</t>
  </si>
  <si>
    <t>1.止水螺杆
2.M12</t>
  </si>
  <si>
    <t>根</t>
  </si>
  <si>
    <t>挡土墙模板</t>
  </si>
  <si>
    <t>1.挡土墙模板</t>
  </si>
  <si>
    <t>花管DN100</t>
  </si>
  <si>
    <t>1.安装部位:室外
2.介质:排水
3.材质、规格:花管DN100
4.透水土工布300-400g/m2
5.陶粒包封</t>
  </si>
  <si>
    <t>围墙</t>
  </si>
  <si>
    <r>
      <rPr>
        <sz val="11"/>
        <color theme="1"/>
        <rFont val="宋体"/>
        <charset val="134"/>
        <scheme val="minor"/>
      </rPr>
      <t>1.栏杆材料种类、规格:50x50x5热镀锌钢管、40x20x3热镀锌钢管，面喷深灰色氟碳漆
2.固定配件种类:预埋件150x150x8热镀锌钢板，4</t>
    </r>
    <r>
      <rPr>
        <sz val="11"/>
        <color theme="1"/>
        <rFont val="微软雅黑"/>
        <charset val="134"/>
      </rPr>
      <t>φ</t>
    </r>
    <r>
      <rPr>
        <sz val="11"/>
        <color theme="1"/>
        <rFont val="宋体"/>
        <charset val="134"/>
        <scheme val="minor"/>
      </rPr>
      <t>8钢筋锚固，L=150mm/L=100mm
3.符合图纸及相关规范标准要求</t>
    </r>
  </si>
  <si>
    <t>1.围墙
2.100厚C20混凝土垫层
3.模板综合考虑
4.素土夯实，系数≥93%</t>
  </si>
  <si>
    <t>水泥混凝土基础</t>
  </si>
  <si>
    <t>1.围墙
2.C25混凝土基础
3.模板综合考虑
4.素土夯实，系数≥93%</t>
  </si>
  <si>
    <t>水泥混凝土压顶</t>
  </si>
  <si>
    <t>1.围墙
2.C20素混凝土压顶
3.模板综合考虑</t>
  </si>
  <si>
    <t>构造柱</t>
  </si>
  <si>
    <t>1.围墙
2.C25混凝土柱
3.模板综合考虑</t>
  </si>
  <si>
    <t>1.围墙
2.米黄色外墙涂料（同建筑）
3.20厚1:2.5水泥砂浆
4.符合图纸及相关规范标准要求</t>
  </si>
  <si>
    <r>
      <rPr>
        <sz val="11"/>
        <color theme="1"/>
        <rFont val="宋体"/>
        <charset val="134"/>
        <scheme val="minor"/>
      </rPr>
      <t xml:space="preserve">1.钢筋种类、规格:现浇构件带肋钢筋 </t>
    </r>
    <r>
      <rPr>
        <sz val="11"/>
        <color theme="1"/>
        <rFont val="SJQY"/>
        <charset val="134"/>
      </rPr>
      <t>C</t>
    </r>
    <r>
      <rPr>
        <sz val="11"/>
        <color theme="1"/>
        <rFont val="宋体"/>
        <charset val="134"/>
        <scheme val="minor"/>
      </rPr>
      <t>12
2.符合图纸及相关规范标准要求</t>
    </r>
  </si>
  <si>
    <t>1.钢筋种类、规格:现浇构件箍筋 带肋钢筋(HRB400内) φ10以内
2.符合图纸及相关规范标准要求</t>
  </si>
  <si>
    <t>1.围墙
2.土壤类别:一、二类土
3.挖土深度:2m 内</t>
  </si>
  <si>
    <t>1.围墙
2.密实度要求:夯填
3.填方材料品种:原素土</t>
  </si>
  <si>
    <t>1.围墙
2.废弃料品种:原素土
3.运距:投标人自行考虑</t>
  </si>
  <si>
    <t>UPVC排水塑料管DN200</t>
  </si>
  <si>
    <t>1.安装部位:室外
2.介质:排水
3.材质、规格:UPVC排水塑料管DN200
4.连接形式:粘接</t>
  </si>
  <si>
    <t>雨水检查井</t>
  </si>
  <si>
    <t xml:space="preserve">1.雨水篦子及圈口材质、型号、规格:成品铸铁雨水口
</t>
  </si>
  <si>
    <t>座</t>
  </si>
  <si>
    <t>1.排水
2.土壤类别:一、二类土
3.挖土深度:2m 内</t>
  </si>
  <si>
    <t>1.排水
2.密实度要求:夯填
3.填方材料品种:原素土</t>
  </si>
  <si>
    <t>1.排水
2.废弃料品种:原素土
3.运距:投标人自行考虑</t>
  </si>
  <si>
    <t>高杆灯</t>
  </si>
  <si>
    <t>1.名称:高杆灯H=4.0m
2.规格:LED灯100W黄色光源,AC220V,5000K,Ra80,IP67
3.含灯杆,灯具,保护开关(带30mA漏电保护装置),基础,接地装置,驱动电源,调光模块,接灯线等,COS∅≥0.95</t>
  </si>
  <si>
    <t>套</t>
  </si>
  <si>
    <t>庭院灯基础</t>
  </si>
  <si>
    <t>1.混凝土强度等级:C25
2.预埋4根M18螺栓、法兰盘
3.钢筋8∅16，箍∅8@200
4.接地:接地热镀锌角钢50*50*5,L=2.5m</t>
  </si>
  <si>
    <t>草坪灯</t>
  </si>
  <si>
    <t>1.名称:草坪灯
2.规格:LED灯18W 暖白色光,DC24V,3000K,Ra80,IP67
3.安装形式:插泥式</t>
  </si>
  <si>
    <t>电力电缆</t>
  </si>
  <si>
    <r>
      <rPr>
        <sz val="11"/>
        <color theme="1"/>
        <rFont val="宋体"/>
        <charset val="134"/>
      </rPr>
      <t>1.名称:电力电缆
2.规格:YJV</t>
    </r>
    <r>
      <rPr>
        <vertAlign val="subscript"/>
        <sz val="11"/>
        <color theme="1"/>
        <rFont val="宋体"/>
        <charset val="134"/>
      </rPr>
      <t>22</t>
    </r>
    <r>
      <rPr>
        <sz val="11"/>
        <color theme="1"/>
        <rFont val="宋体"/>
        <charset val="134"/>
      </rPr>
      <t>-3*6
3.敷设方式、部位:穿管敷设</t>
    </r>
  </si>
  <si>
    <t>配管</t>
  </si>
  <si>
    <t>1.名称:配管
2.规格:PC50
3.配置形式:埋地</t>
  </si>
  <si>
    <t>1.土壤类别:一、二类土
2.挖土深度:2.0m以内
3.符合设计图纸以及施工规范要求</t>
  </si>
  <si>
    <t>回填方</t>
  </si>
  <si>
    <t>1.填方材料品种:回填砂
2.密实度要求:按规范要求
3.符合设计图纸以及施工规范要求</t>
  </si>
  <si>
    <t>1.填方材料品种:原土
2.密实度要求:按规范要求
3.符合设计图纸以及施工规范要求</t>
  </si>
  <si>
    <t>1.废弃料品种:原素土
2.运距:投标人自行考虑</t>
  </si>
  <si>
    <t>铺种草皮</t>
  </si>
  <si>
    <t>1.养护期:1年
2.草皮种类:马尼拉草
3.备注:30cm*30cm草块满铺,不露土，草块满铺，草皮纯度95%以上</t>
  </si>
  <si>
    <t>顶板上疏水层</t>
  </si>
  <si>
    <t>1.24厚聚丙烯凹凸型排水板上铺一层无纺布</t>
  </si>
  <si>
    <t>种植土回(换)填</t>
  </si>
  <si>
    <t>1.回填厚度:30cm
2.填耕植土 机械
3.有机质≧17.6g/KG,满足种植土要求,块径小于∅30cm，无石块
4.取土运距:投标人自行考虑</t>
  </si>
  <si>
    <t>墙面脚手架</t>
  </si>
  <si>
    <t>1.搭设部位:墙面脚手架</t>
  </si>
  <si>
    <t>A</t>
  </si>
  <si>
    <t>小计（元）</t>
  </si>
  <si>
    <t>B</t>
  </si>
  <si>
    <t>措施费、含施工围挡、设置标识标牌等费用</t>
  </si>
  <si>
    <t>C</t>
  </si>
  <si>
    <t>税金9%</t>
  </si>
  <si>
    <t>D</t>
  </si>
  <si>
    <t>总计（元）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</si>
</sst>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&quot;大&quot;&quot;写&quot;\:General&quot;圆&quot;&quot;整&quot;"/>
    <numFmt numFmtId="177" formatCode="0.00_ "/>
    <numFmt numFmtId="178" formatCode="#,##0.00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2"/>
      <name val="Times New Roman"/>
      <charset val="0"/>
    </font>
    <font>
      <sz val="12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SJQY"/>
      <charset val="134"/>
    </font>
    <font>
      <vertAlign val="subscript"/>
      <sz val="11"/>
      <color theme="1"/>
      <name val="宋体"/>
      <charset val="134"/>
    </font>
    <font>
      <sz val="11"/>
      <color theme="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/>
    <xf numFmtId="0" fontId="24" fillId="0" borderId="0"/>
    <xf numFmtId="0" fontId="23" fillId="0" borderId="0"/>
    <xf numFmtId="0" fontId="24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/>
    <xf numFmtId="0" fontId="25" fillId="0" borderId="0"/>
    <xf numFmtId="0" fontId="24" fillId="0" borderId="0"/>
    <xf numFmtId="0" fontId="24" fillId="0" borderId="0">
      <alignment vertical="center"/>
    </xf>
    <xf numFmtId="176" fontId="23" fillId="0" borderId="0"/>
    <xf numFmtId="0" fontId="24" fillId="0" borderId="0"/>
    <xf numFmtId="0" fontId="24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77" fontId="0" fillId="0" borderId="0" xfId="0" applyNumberFormat="1" applyAlignment="1">
      <alignment horizontal="center" vertical="center" wrapText="1"/>
    </xf>
    <xf numFmtId="178" fontId="0" fillId="0" borderId="0" xfId="0" applyNumberForma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178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1" fillId="0" borderId="1" xfId="6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2" xfId="63" applyFont="1" applyFill="1" applyBorder="1" applyAlignment="1">
      <alignment horizontal="center" vertical="center" wrapText="1"/>
    </xf>
    <xf numFmtId="0" fontId="1" fillId="0" borderId="3" xfId="63" applyFont="1" applyFill="1" applyBorder="1" applyAlignment="1">
      <alignment horizontal="center" vertical="center" wrapText="1"/>
    </xf>
    <xf numFmtId="0" fontId="1" fillId="0" borderId="4" xfId="63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厨房设备_2" xfId="49"/>
    <cellStyle name="常规_南水明细清单04.26" xfId="50"/>
    <cellStyle name="常规_设备_1" xfId="51"/>
    <cellStyle name="常规_Sheet2" xfId="52"/>
    <cellStyle name="常规_报价表_1" xfId="53"/>
    <cellStyle name="常规_报价" xfId="54"/>
    <cellStyle name="常规_Sheet1_3" xfId="55"/>
    <cellStyle name="常规_厨房设备_3" xfId="56"/>
    <cellStyle name="常规_设备_3" xfId="57"/>
    <cellStyle name="Normal" xfId="58"/>
    <cellStyle name="常规 2 3_供应塔楼L68层至顶层核心筒混凝土梁机电穿梁套管费用申报" xfId="59"/>
    <cellStyle name="常规_Sheet1 2" xfId="60"/>
    <cellStyle name="常规_煤气房用鼓风机" xfId="61"/>
    <cellStyle name="常规_报价单样版(空白)_无名氏" xfId="62"/>
    <cellStyle name="常规_F1型别墅安装" xfId="63"/>
  </cellStyles>
  <tableStyles count="0" defaultTableStyle="TableStyleMedium2" defaultPivotStyle="PivotStyleLight16"/>
  <colors>
    <mruColors>
      <color rgb="00222B35"/>
      <color rgb="000000FF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abSelected="1" view="pageBreakPreview" zoomScaleNormal="100" workbookViewId="0">
      <pane ySplit="2" topLeftCell="A64" activePane="bottomLeft" state="frozen"/>
      <selection/>
      <selection pane="bottomLeft" activeCell="F29" sqref="F29"/>
    </sheetView>
  </sheetViews>
  <sheetFormatPr defaultColWidth="9" defaultRowHeight="13.5" outlineLevelCol="7"/>
  <cols>
    <col min="1" max="1" width="9" style="2"/>
    <col min="2" max="2" width="15.875" style="2" customWidth="1"/>
    <col min="3" max="3" width="33.375" style="3" customWidth="1"/>
    <col min="4" max="4" width="9" style="2"/>
    <col min="5" max="5" width="10.25" style="4" customWidth="1"/>
    <col min="6" max="6" width="16.5" style="2" customWidth="1"/>
    <col min="7" max="7" width="14.125" style="5" customWidth="1"/>
    <col min="8" max="8" width="14" style="3" customWidth="1"/>
  </cols>
  <sheetData>
    <row r="1" ht="42" customHeight="1" spans="1:8">
      <c r="A1" s="6" t="s">
        <v>0</v>
      </c>
      <c r="B1" s="6"/>
      <c r="C1" s="6"/>
      <c r="D1" s="6"/>
      <c r="E1" s="7"/>
      <c r="F1" s="6"/>
      <c r="G1" s="8"/>
      <c r="H1" s="6"/>
    </row>
    <row r="2" ht="32" customHeight="1" spans="1:8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11" t="s">
        <v>7</v>
      </c>
      <c r="H2" s="9" t="s">
        <v>8</v>
      </c>
    </row>
    <row r="3" ht="69" customHeight="1" spans="1:8">
      <c r="A3" s="9">
        <f>ROW(A3)-2</f>
        <v>1</v>
      </c>
      <c r="B3" s="9" t="s">
        <v>9</v>
      </c>
      <c r="C3" s="12" t="s">
        <v>10</v>
      </c>
      <c r="D3" s="9" t="s">
        <v>11</v>
      </c>
      <c r="E3" s="10">
        <v>1326.98</v>
      </c>
      <c r="F3" s="9"/>
      <c r="G3" s="11"/>
      <c r="H3" s="9"/>
    </row>
    <row r="4" ht="71" customHeight="1" spans="1:8">
      <c r="A4" s="9">
        <f>ROW(A4)-2</f>
        <v>2</v>
      </c>
      <c r="B4" s="9" t="s">
        <v>9</v>
      </c>
      <c r="C4" s="12" t="s">
        <v>12</v>
      </c>
      <c r="D4" s="9" t="s">
        <v>11</v>
      </c>
      <c r="E4" s="10">
        <v>855.54</v>
      </c>
      <c r="F4" s="9"/>
      <c r="G4" s="11"/>
      <c r="H4" s="9"/>
    </row>
    <row r="5" ht="72" customHeight="1" spans="1:8">
      <c r="A5" s="9">
        <f t="shared" ref="A5:A36" si="0">ROW(A5)-2</f>
        <v>3</v>
      </c>
      <c r="B5" s="9" t="s">
        <v>9</v>
      </c>
      <c r="C5" s="12" t="s">
        <v>13</v>
      </c>
      <c r="D5" s="9" t="s">
        <v>11</v>
      </c>
      <c r="E5" s="10">
        <v>283.49</v>
      </c>
      <c r="F5" s="9"/>
      <c r="G5" s="11"/>
      <c r="H5" s="9"/>
    </row>
    <row r="6" ht="55" customHeight="1" spans="1:8">
      <c r="A6" s="9">
        <f t="shared" si="0"/>
        <v>4</v>
      </c>
      <c r="B6" s="9" t="s">
        <v>14</v>
      </c>
      <c r="C6" s="12" t="s">
        <v>15</v>
      </c>
      <c r="D6" s="9" t="s">
        <v>11</v>
      </c>
      <c r="E6" s="10">
        <v>2466.01</v>
      </c>
      <c r="F6" s="9"/>
      <c r="G6" s="11"/>
      <c r="H6" s="9"/>
    </row>
    <row r="7" ht="41" customHeight="1" spans="1:8">
      <c r="A7" s="9">
        <f t="shared" si="0"/>
        <v>5</v>
      </c>
      <c r="B7" s="9" t="s">
        <v>16</v>
      </c>
      <c r="C7" s="12" t="s">
        <v>17</v>
      </c>
      <c r="D7" s="9" t="s">
        <v>11</v>
      </c>
      <c r="E7" s="10">
        <v>2466.01</v>
      </c>
      <c r="F7" s="9"/>
      <c r="G7" s="11"/>
      <c r="H7" s="9"/>
    </row>
    <row r="8" ht="123" customHeight="1" spans="1:8">
      <c r="A8" s="9">
        <f t="shared" si="0"/>
        <v>6</v>
      </c>
      <c r="B8" s="9" t="s">
        <v>18</v>
      </c>
      <c r="C8" s="12" t="s">
        <v>19</v>
      </c>
      <c r="D8" s="9" t="s">
        <v>20</v>
      </c>
      <c r="E8" s="10">
        <v>174.42</v>
      </c>
      <c r="F8" s="9"/>
      <c r="G8" s="11"/>
      <c r="H8" s="9"/>
    </row>
    <row r="9" ht="45" customHeight="1" spans="1:8">
      <c r="A9" s="9">
        <f t="shared" si="0"/>
        <v>7</v>
      </c>
      <c r="B9" s="9" t="s">
        <v>14</v>
      </c>
      <c r="C9" s="12" t="s">
        <v>15</v>
      </c>
      <c r="D9" s="9" t="s">
        <v>11</v>
      </c>
      <c r="E9" s="10">
        <f>174.42*0.15</f>
        <v>26.16</v>
      </c>
      <c r="F9" s="9"/>
      <c r="G9" s="11"/>
      <c r="H9" s="9"/>
    </row>
    <row r="10" ht="75" customHeight="1" spans="1:8">
      <c r="A10" s="9">
        <f t="shared" si="0"/>
        <v>8</v>
      </c>
      <c r="B10" s="9" t="s">
        <v>21</v>
      </c>
      <c r="C10" s="12" t="s">
        <v>22</v>
      </c>
      <c r="D10" s="9" t="s">
        <v>11</v>
      </c>
      <c r="E10" s="10">
        <f t="shared" ref="E10:E12" si="1">1597.64-62.38</f>
        <v>1535.26</v>
      </c>
      <c r="F10" s="9"/>
      <c r="G10" s="11"/>
      <c r="H10" s="9"/>
    </row>
    <row r="11" ht="55" customHeight="1" spans="1:8">
      <c r="A11" s="9">
        <f t="shared" si="0"/>
        <v>9</v>
      </c>
      <c r="B11" s="9" t="s">
        <v>14</v>
      </c>
      <c r="C11" s="12" t="s">
        <v>23</v>
      </c>
      <c r="D11" s="9" t="s">
        <v>11</v>
      </c>
      <c r="E11" s="10">
        <f t="shared" si="1"/>
        <v>1535.26</v>
      </c>
      <c r="F11" s="9"/>
      <c r="G11" s="11"/>
      <c r="H11" s="9"/>
    </row>
    <row r="12" ht="41" customHeight="1" spans="1:8">
      <c r="A12" s="9">
        <f t="shared" si="0"/>
        <v>10</v>
      </c>
      <c r="B12" s="9" t="s">
        <v>16</v>
      </c>
      <c r="C12" s="12" t="s">
        <v>24</v>
      </c>
      <c r="D12" s="9" t="s">
        <v>11</v>
      </c>
      <c r="E12" s="10">
        <f t="shared" si="1"/>
        <v>1535.26</v>
      </c>
      <c r="F12" s="9"/>
      <c r="G12" s="11"/>
      <c r="H12" s="9"/>
    </row>
    <row r="13" ht="121" customHeight="1" spans="1:8">
      <c r="A13" s="9">
        <f t="shared" si="0"/>
        <v>11</v>
      </c>
      <c r="B13" s="9" t="s">
        <v>25</v>
      </c>
      <c r="C13" s="12" t="s">
        <v>26</v>
      </c>
      <c r="D13" s="9" t="s">
        <v>11</v>
      </c>
      <c r="E13" s="10">
        <v>8.37</v>
      </c>
      <c r="F13" s="9"/>
      <c r="G13" s="11"/>
      <c r="H13" s="9"/>
    </row>
    <row r="14" ht="45" customHeight="1" spans="1:8">
      <c r="A14" s="9">
        <f t="shared" si="0"/>
        <v>12</v>
      </c>
      <c r="B14" s="9" t="s">
        <v>14</v>
      </c>
      <c r="C14" s="12" t="s">
        <v>15</v>
      </c>
      <c r="D14" s="9" t="s">
        <v>11</v>
      </c>
      <c r="E14" s="10">
        <v>8.37</v>
      </c>
      <c r="F14" s="9"/>
      <c r="G14" s="11"/>
      <c r="H14" s="9"/>
    </row>
    <row r="15" ht="41" customHeight="1" spans="1:8">
      <c r="A15" s="9">
        <f t="shared" si="0"/>
        <v>13</v>
      </c>
      <c r="B15" s="9" t="s">
        <v>16</v>
      </c>
      <c r="C15" s="12" t="s">
        <v>17</v>
      </c>
      <c r="D15" s="9" t="s">
        <v>11</v>
      </c>
      <c r="E15" s="10">
        <v>8.37</v>
      </c>
      <c r="F15" s="9"/>
      <c r="G15" s="11"/>
      <c r="H15" s="9"/>
    </row>
    <row r="16" ht="96" customHeight="1" spans="1:8">
      <c r="A16" s="9">
        <f t="shared" si="0"/>
        <v>14</v>
      </c>
      <c r="B16" s="13" t="s">
        <v>27</v>
      </c>
      <c r="C16" s="14" t="s">
        <v>28</v>
      </c>
      <c r="D16" s="9" t="s">
        <v>29</v>
      </c>
      <c r="E16" s="10">
        <f>33.14*0.18*0.31</f>
        <v>1.85</v>
      </c>
      <c r="F16" s="9"/>
      <c r="G16" s="11"/>
      <c r="H16" s="15"/>
    </row>
    <row r="17" customFormat="1" ht="72" customHeight="1" spans="1:8">
      <c r="A17" s="9">
        <f t="shared" si="0"/>
        <v>15</v>
      </c>
      <c r="B17" s="9" t="s">
        <v>30</v>
      </c>
      <c r="C17" s="12" t="s">
        <v>31</v>
      </c>
      <c r="D17" s="9" t="s">
        <v>11</v>
      </c>
      <c r="E17" s="10">
        <f>33.14*(0.18+0.31*2)</f>
        <v>26.51</v>
      </c>
      <c r="F17" s="9"/>
      <c r="G17" s="11"/>
      <c r="H17" s="9"/>
    </row>
    <row r="18" ht="105" customHeight="1" spans="1:8">
      <c r="A18" s="9">
        <f t="shared" si="0"/>
        <v>16</v>
      </c>
      <c r="B18" s="9" t="s">
        <v>32</v>
      </c>
      <c r="C18" s="15" t="s">
        <v>33</v>
      </c>
      <c r="D18" s="9" t="s">
        <v>11</v>
      </c>
      <c r="E18" s="10">
        <f>33.14*(0.18+0.31)</f>
        <v>16.24</v>
      </c>
      <c r="F18" s="9"/>
      <c r="G18" s="11"/>
      <c r="H18" s="15"/>
    </row>
    <row r="19" ht="194" customHeight="1" spans="1:8">
      <c r="A19" s="9">
        <f t="shared" si="0"/>
        <v>17</v>
      </c>
      <c r="B19" s="16" t="s">
        <v>34</v>
      </c>
      <c r="C19" s="17" t="s">
        <v>35</v>
      </c>
      <c r="D19" s="9" t="s">
        <v>36</v>
      </c>
      <c r="E19" s="10">
        <v>5</v>
      </c>
      <c r="F19" s="9"/>
      <c r="G19" s="11"/>
      <c r="H19" s="15"/>
    </row>
    <row r="20" ht="194" customHeight="1" spans="1:8">
      <c r="A20" s="9">
        <f t="shared" si="0"/>
        <v>18</v>
      </c>
      <c r="B20" s="16" t="s">
        <v>37</v>
      </c>
      <c r="C20" s="17" t="s">
        <v>35</v>
      </c>
      <c r="D20" s="9" t="s">
        <v>36</v>
      </c>
      <c r="E20" s="10">
        <v>2</v>
      </c>
      <c r="F20" s="9"/>
      <c r="G20" s="11"/>
      <c r="H20" s="15"/>
    </row>
    <row r="21" ht="189" customHeight="1" spans="1:8">
      <c r="A21" s="9">
        <f t="shared" si="0"/>
        <v>19</v>
      </c>
      <c r="B21" s="16" t="s">
        <v>38</v>
      </c>
      <c r="C21" s="17" t="s">
        <v>35</v>
      </c>
      <c r="D21" s="9" t="s">
        <v>36</v>
      </c>
      <c r="E21" s="10">
        <v>1</v>
      </c>
      <c r="F21" s="9"/>
      <c r="G21" s="11"/>
      <c r="H21" s="15"/>
    </row>
    <row r="22" ht="71" customHeight="1" spans="1:8">
      <c r="A22" s="9">
        <f t="shared" si="0"/>
        <v>20</v>
      </c>
      <c r="B22" s="16" t="s">
        <v>39</v>
      </c>
      <c r="C22" s="17" t="s">
        <v>40</v>
      </c>
      <c r="D22" s="9" t="s">
        <v>41</v>
      </c>
      <c r="E22" s="10">
        <v>1</v>
      </c>
      <c r="F22" s="9"/>
      <c r="G22" s="11"/>
      <c r="H22" s="15"/>
    </row>
    <row r="23" ht="176" customHeight="1" spans="1:8">
      <c r="A23" s="9">
        <f t="shared" si="0"/>
        <v>21</v>
      </c>
      <c r="B23" s="16" t="s">
        <v>42</v>
      </c>
      <c r="C23" s="17" t="s">
        <v>43</v>
      </c>
      <c r="D23" s="9" t="s">
        <v>20</v>
      </c>
      <c r="E23" s="10">
        <f>6.37+6.9</f>
        <v>13.27</v>
      </c>
      <c r="F23" s="9"/>
      <c r="G23" s="11"/>
      <c r="H23" s="15"/>
    </row>
    <row r="24" ht="55" customHeight="1" spans="1:8">
      <c r="A24" s="9">
        <f t="shared" si="0"/>
        <v>22</v>
      </c>
      <c r="B24" s="9" t="s">
        <v>14</v>
      </c>
      <c r="C24" s="12" t="s">
        <v>44</v>
      </c>
      <c r="D24" s="9" t="s">
        <v>11</v>
      </c>
      <c r="E24" s="10">
        <f>13.27*0.64</f>
        <v>8.49</v>
      </c>
      <c r="F24" s="9"/>
      <c r="G24" s="11"/>
      <c r="H24" s="9"/>
    </row>
    <row r="25" ht="60" customHeight="1" spans="1:8">
      <c r="A25" s="9">
        <f t="shared" si="0"/>
        <v>23</v>
      </c>
      <c r="B25" s="16" t="s">
        <v>16</v>
      </c>
      <c r="C25" s="17" t="s">
        <v>17</v>
      </c>
      <c r="D25" s="9" t="s">
        <v>11</v>
      </c>
      <c r="E25" s="10">
        <f>13.27*0.64</f>
        <v>8.49</v>
      </c>
      <c r="F25" s="9"/>
      <c r="G25" s="11"/>
      <c r="H25" s="15"/>
    </row>
    <row r="26" ht="60" customHeight="1" spans="1:8">
      <c r="A26" s="9">
        <f t="shared" si="0"/>
        <v>24</v>
      </c>
      <c r="B26" s="16" t="s">
        <v>45</v>
      </c>
      <c r="C26" s="17" t="s">
        <v>46</v>
      </c>
      <c r="D26" s="9" t="s">
        <v>29</v>
      </c>
      <c r="E26" s="10">
        <v>2.55</v>
      </c>
      <c r="F26" s="9"/>
      <c r="G26" s="11"/>
      <c r="H26" s="15"/>
    </row>
    <row r="27" ht="60" customHeight="1" spans="1:8">
      <c r="A27" s="9">
        <f t="shared" si="0"/>
        <v>25</v>
      </c>
      <c r="B27" s="16" t="s">
        <v>47</v>
      </c>
      <c r="C27" s="17" t="s">
        <v>48</v>
      </c>
      <c r="D27" s="9" t="s">
        <v>29</v>
      </c>
      <c r="E27" s="10">
        <v>0.8</v>
      </c>
      <c r="F27" s="9"/>
      <c r="G27" s="11"/>
      <c r="H27" s="15"/>
    </row>
    <row r="28" ht="60" customHeight="1" spans="1:8">
      <c r="A28" s="9">
        <f t="shared" si="0"/>
        <v>26</v>
      </c>
      <c r="B28" s="16" t="s">
        <v>49</v>
      </c>
      <c r="C28" s="17" t="s">
        <v>50</v>
      </c>
      <c r="D28" s="9" t="s">
        <v>29</v>
      </c>
      <c r="E28" s="10">
        <v>1.75</v>
      </c>
      <c r="F28" s="9"/>
      <c r="G28" s="11"/>
      <c r="H28" s="15"/>
    </row>
    <row r="29" ht="179" customHeight="1" spans="1:8">
      <c r="A29" s="9">
        <f t="shared" si="0"/>
        <v>27</v>
      </c>
      <c r="B29" s="16" t="s">
        <v>51</v>
      </c>
      <c r="C29" s="17" t="s">
        <v>52</v>
      </c>
      <c r="D29" s="9" t="s">
        <v>20</v>
      </c>
      <c r="E29" s="10">
        <f>28.8+20.67</f>
        <v>49.47</v>
      </c>
      <c r="F29" s="9"/>
      <c r="G29" s="11"/>
      <c r="H29" s="15"/>
    </row>
    <row r="30" ht="69" customHeight="1" spans="1:8">
      <c r="A30" s="9">
        <f t="shared" si="0"/>
        <v>28</v>
      </c>
      <c r="B30" s="16" t="s">
        <v>53</v>
      </c>
      <c r="C30" s="17" t="s">
        <v>54</v>
      </c>
      <c r="D30" s="9" t="s">
        <v>29</v>
      </c>
      <c r="E30" s="10">
        <f>(46+20.67*4.13)*0.2+28.8*1*0.2+20.67*1*0.2</f>
        <v>36.17</v>
      </c>
      <c r="F30" s="9"/>
      <c r="G30" s="11"/>
      <c r="H30" s="15"/>
    </row>
    <row r="31" ht="83" customHeight="1" spans="1:8">
      <c r="A31" s="9">
        <f t="shared" si="0"/>
        <v>29</v>
      </c>
      <c r="B31" s="16" t="s">
        <v>55</v>
      </c>
      <c r="C31" s="17" t="s">
        <v>56</v>
      </c>
      <c r="D31" s="9" t="s">
        <v>11</v>
      </c>
      <c r="E31" s="10">
        <f>46+20.67*4.13</f>
        <v>131.37</v>
      </c>
      <c r="F31" s="9"/>
      <c r="G31" s="11"/>
      <c r="H31" s="15"/>
    </row>
    <row r="32" ht="84" customHeight="1" spans="1:8">
      <c r="A32" s="9">
        <f t="shared" si="0"/>
        <v>30</v>
      </c>
      <c r="B32" s="16" t="s">
        <v>57</v>
      </c>
      <c r="C32" s="17" t="s">
        <v>58</v>
      </c>
      <c r="D32" s="9" t="s">
        <v>59</v>
      </c>
      <c r="E32" s="10">
        <v>3.35</v>
      </c>
      <c r="F32" s="9"/>
      <c r="G32" s="11"/>
      <c r="H32" s="15"/>
    </row>
    <row r="33" ht="72" customHeight="1" spans="1:8">
      <c r="A33" s="9">
        <f t="shared" si="0"/>
        <v>31</v>
      </c>
      <c r="B33" s="16" t="s">
        <v>57</v>
      </c>
      <c r="C33" s="17" t="s">
        <v>60</v>
      </c>
      <c r="D33" s="9" t="s">
        <v>59</v>
      </c>
      <c r="E33" s="10">
        <v>0.04</v>
      </c>
      <c r="F33" s="9"/>
      <c r="G33" s="11"/>
      <c r="H33" s="15"/>
    </row>
    <row r="34" ht="55" customHeight="1" spans="1:8">
      <c r="A34" s="9">
        <f t="shared" si="0"/>
        <v>32</v>
      </c>
      <c r="B34" s="16" t="s">
        <v>61</v>
      </c>
      <c r="C34" s="17" t="s">
        <v>62</v>
      </c>
      <c r="D34" s="9" t="s">
        <v>63</v>
      </c>
      <c r="E34" s="10">
        <v>937</v>
      </c>
      <c r="F34" s="9"/>
      <c r="G34" s="11"/>
      <c r="H34" s="15"/>
    </row>
    <row r="35" ht="51" customHeight="1" spans="1:8">
      <c r="A35" s="9">
        <f t="shared" si="0"/>
        <v>33</v>
      </c>
      <c r="B35" s="16" t="s">
        <v>64</v>
      </c>
      <c r="C35" s="17" t="s">
        <v>65</v>
      </c>
      <c r="D35" s="9" t="s">
        <v>11</v>
      </c>
      <c r="E35" s="10">
        <f>45.98*2+20.67*4.13*2</f>
        <v>262.69</v>
      </c>
      <c r="F35" s="9"/>
      <c r="G35" s="11"/>
      <c r="H35" s="15"/>
    </row>
    <row r="36" ht="87" customHeight="1" spans="1:8">
      <c r="A36" s="9">
        <f t="shared" si="0"/>
        <v>34</v>
      </c>
      <c r="B36" s="16" t="s">
        <v>66</v>
      </c>
      <c r="C36" s="17" t="s">
        <v>67</v>
      </c>
      <c r="D36" s="9" t="s">
        <v>20</v>
      </c>
      <c r="E36" s="10">
        <f>28.8+20.67</f>
        <v>49.47</v>
      </c>
      <c r="F36" s="9"/>
      <c r="G36" s="11"/>
      <c r="H36" s="15"/>
    </row>
    <row r="37" ht="127" customHeight="1" spans="1:8">
      <c r="A37" s="9">
        <f t="shared" ref="A37:A65" si="2">ROW(A37)-2</f>
        <v>35</v>
      </c>
      <c r="B37" s="16" t="s">
        <v>68</v>
      </c>
      <c r="C37" s="17" t="s">
        <v>69</v>
      </c>
      <c r="D37" s="9" t="s">
        <v>20</v>
      </c>
      <c r="E37" s="10">
        <v>145.23</v>
      </c>
      <c r="F37" s="9"/>
      <c r="G37" s="11"/>
      <c r="H37" s="15"/>
    </row>
    <row r="38" ht="79" customHeight="1" spans="1:8">
      <c r="A38" s="9">
        <f t="shared" si="2"/>
        <v>36</v>
      </c>
      <c r="B38" s="16" t="s">
        <v>14</v>
      </c>
      <c r="C38" s="17" t="s">
        <v>70</v>
      </c>
      <c r="D38" s="18" t="s">
        <v>11</v>
      </c>
      <c r="E38" s="19">
        <f>58.09+56.16</f>
        <v>114.25</v>
      </c>
      <c r="F38" s="18"/>
      <c r="G38" s="20"/>
      <c r="H38" s="15"/>
    </row>
    <row r="39" ht="75" customHeight="1" spans="1:8">
      <c r="A39" s="9">
        <f t="shared" si="2"/>
        <v>37</v>
      </c>
      <c r="B39" s="16" t="s">
        <v>71</v>
      </c>
      <c r="C39" s="17" t="s">
        <v>72</v>
      </c>
      <c r="D39" s="9" t="s">
        <v>29</v>
      </c>
      <c r="E39" s="10">
        <f>11.62+11.7</f>
        <v>23.32</v>
      </c>
      <c r="F39" s="9"/>
      <c r="G39" s="11"/>
      <c r="H39" s="15"/>
    </row>
    <row r="40" ht="73" customHeight="1" spans="1:8">
      <c r="A40" s="9">
        <f t="shared" si="2"/>
        <v>38</v>
      </c>
      <c r="B40" s="16" t="s">
        <v>73</v>
      </c>
      <c r="C40" s="17" t="s">
        <v>74</v>
      </c>
      <c r="D40" s="9" t="s">
        <v>29</v>
      </c>
      <c r="E40" s="10">
        <v>5.81</v>
      </c>
      <c r="F40" s="9"/>
      <c r="G40" s="11"/>
      <c r="H40" s="15"/>
    </row>
    <row r="41" ht="69" customHeight="1" spans="1:8">
      <c r="A41" s="9">
        <f t="shared" si="2"/>
        <v>39</v>
      </c>
      <c r="B41" s="16" t="s">
        <v>75</v>
      </c>
      <c r="C41" s="17" t="s">
        <v>76</v>
      </c>
      <c r="D41" s="9" t="s">
        <v>29</v>
      </c>
      <c r="E41" s="10">
        <v>9.91</v>
      </c>
      <c r="F41" s="9"/>
      <c r="G41" s="11"/>
      <c r="H41" s="15"/>
    </row>
    <row r="42" ht="63" customHeight="1" spans="1:8">
      <c r="A42" s="9">
        <f t="shared" si="2"/>
        <v>40</v>
      </c>
      <c r="B42" s="16" t="s">
        <v>55</v>
      </c>
      <c r="C42" s="17" t="s">
        <v>77</v>
      </c>
      <c r="D42" s="9" t="s">
        <v>11</v>
      </c>
      <c r="E42" s="10">
        <f>159.75+173.94</f>
        <v>333.69</v>
      </c>
      <c r="F42" s="9"/>
      <c r="G42" s="11"/>
      <c r="H42" s="15"/>
    </row>
    <row r="43" ht="81" customHeight="1" spans="1:8">
      <c r="A43" s="9">
        <f t="shared" si="2"/>
        <v>41</v>
      </c>
      <c r="B43" s="16" t="s">
        <v>57</v>
      </c>
      <c r="C43" s="17" t="s">
        <v>78</v>
      </c>
      <c r="D43" s="9" t="s">
        <v>59</v>
      </c>
      <c r="E43" s="10">
        <v>1.18</v>
      </c>
      <c r="F43" s="9"/>
      <c r="G43" s="11"/>
      <c r="H43" s="15"/>
    </row>
    <row r="44" ht="92" customHeight="1" spans="1:8">
      <c r="A44" s="9">
        <f t="shared" si="2"/>
        <v>42</v>
      </c>
      <c r="B44" s="16" t="s">
        <v>57</v>
      </c>
      <c r="C44" s="17" t="s">
        <v>79</v>
      </c>
      <c r="D44" s="9" t="s">
        <v>59</v>
      </c>
      <c r="E44" s="10">
        <v>1.01</v>
      </c>
      <c r="F44" s="9"/>
      <c r="G44" s="11"/>
      <c r="H44" s="15"/>
    </row>
    <row r="45" ht="60" customHeight="1" spans="1:8">
      <c r="A45" s="9">
        <f t="shared" si="2"/>
        <v>43</v>
      </c>
      <c r="B45" s="16" t="s">
        <v>45</v>
      </c>
      <c r="C45" s="17" t="s">
        <v>80</v>
      </c>
      <c r="D45" s="9" t="s">
        <v>29</v>
      </c>
      <c r="E45" s="10">
        <v>178.65</v>
      </c>
      <c r="F45" s="9"/>
      <c r="G45" s="11"/>
      <c r="H45" s="15"/>
    </row>
    <row r="46" ht="60" customHeight="1" spans="1:8">
      <c r="A46" s="9">
        <f t="shared" si="2"/>
        <v>44</v>
      </c>
      <c r="B46" s="16" t="s">
        <v>47</v>
      </c>
      <c r="C46" s="17" t="s">
        <v>81</v>
      </c>
      <c r="D46" s="9" t="s">
        <v>29</v>
      </c>
      <c r="E46" s="10">
        <v>148.42</v>
      </c>
      <c r="F46" s="9"/>
      <c r="G46" s="11"/>
      <c r="H46" s="15"/>
    </row>
    <row r="47" ht="60" customHeight="1" spans="1:8">
      <c r="A47" s="9">
        <f t="shared" si="2"/>
        <v>45</v>
      </c>
      <c r="B47" s="16" t="s">
        <v>49</v>
      </c>
      <c r="C47" s="17" t="s">
        <v>82</v>
      </c>
      <c r="D47" s="9" t="s">
        <v>29</v>
      </c>
      <c r="E47" s="10">
        <v>30.23</v>
      </c>
      <c r="F47" s="9"/>
      <c r="G47" s="11"/>
      <c r="H47" s="15"/>
    </row>
    <row r="48" ht="111" customHeight="1" spans="1:8">
      <c r="A48" s="9">
        <f t="shared" si="2"/>
        <v>46</v>
      </c>
      <c r="B48" s="16" t="s">
        <v>83</v>
      </c>
      <c r="C48" s="17" t="s">
        <v>84</v>
      </c>
      <c r="D48" s="9" t="s">
        <v>20</v>
      </c>
      <c r="E48" s="10">
        <v>15</v>
      </c>
      <c r="F48" s="9"/>
      <c r="G48" s="11"/>
      <c r="H48" s="15"/>
    </row>
    <row r="49" ht="48" customHeight="1" spans="1:8">
      <c r="A49" s="9">
        <f t="shared" si="2"/>
        <v>47</v>
      </c>
      <c r="B49" s="16" t="s">
        <v>85</v>
      </c>
      <c r="C49" s="17" t="s">
        <v>86</v>
      </c>
      <c r="D49" s="9" t="s">
        <v>87</v>
      </c>
      <c r="E49" s="10">
        <v>1</v>
      </c>
      <c r="F49" s="9"/>
      <c r="G49" s="11"/>
      <c r="H49" s="15"/>
    </row>
    <row r="50" ht="60" customHeight="1" spans="1:8">
      <c r="A50" s="9">
        <f t="shared" si="2"/>
        <v>48</v>
      </c>
      <c r="B50" s="16" t="s">
        <v>45</v>
      </c>
      <c r="C50" s="17" t="s">
        <v>88</v>
      </c>
      <c r="D50" s="9" t="s">
        <v>29</v>
      </c>
      <c r="E50" s="10">
        <v>7.39</v>
      </c>
      <c r="F50" s="9"/>
      <c r="G50" s="11"/>
      <c r="H50" s="15"/>
    </row>
    <row r="51" ht="60" customHeight="1" spans="1:8">
      <c r="A51" s="9">
        <f t="shared" si="2"/>
        <v>49</v>
      </c>
      <c r="B51" s="16" t="s">
        <v>47</v>
      </c>
      <c r="C51" s="17" t="s">
        <v>89</v>
      </c>
      <c r="D51" s="9" t="s">
        <v>29</v>
      </c>
      <c r="E51" s="10">
        <v>1.13</v>
      </c>
      <c r="F51" s="9"/>
      <c r="G51" s="11"/>
      <c r="H51" s="15"/>
    </row>
    <row r="52" ht="60" customHeight="1" spans="1:8">
      <c r="A52" s="9">
        <f t="shared" si="2"/>
        <v>50</v>
      </c>
      <c r="B52" s="16" t="s">
        <v>49</v>
      </c>
      <c r="C52" s="17" t="s">
        <v>90</v>
      </c>
      <c r="D52" s="9" t="s">
        <v>29</v>
      </c>
      <c r="E52" s="10">
        <v>6.49</v>
      </c>
      <c r="F52" s="9"/>
      <c r="G52" s="11"/>
      <c r="H52" s="15"/>
    </row>
    <row r="53" ht="111" customHeight="1" spans="1:8">
      <c r="A53" s="9">
        <f t="shared" si="2"/>
        <v>51</v>
      </c>
      <c r="B53" s="16" t="s">
        <v>91</v>
      </c>
      <c r="C53" s="17" t="s">
        <v>92</v>
      </c>
      <c r="D53" s="9" t="s">
        <v>93</v>
      </c>
      <c r="E53" s="10">
        <v>5</v>
      </c>
      <c r="F53" s="9"/>
      <c r="G53" s="11"/>
      <c r="H53" s="15"/>
    </row>
    <row r="54" ht="95" customHeight="1" spans="1:8">
      <c r="A54" s="9">
        <f t="shared" si="2"/>
        <v>52</v>
      </c>
      <c r="B54" s="16" t="s">
        <v>94</v>
      </c>
      <c r="C54" s="17" t="s">
        <v>95</v>
      </c>
      <c r="D54" s="9" t="s">
        <v>87</v>
      </c>
      <c r="E54" s="10">
        <v>5</v>
      </c>
      <c r="F54" s="9"/>
      <c r="G54" s="11"/>
      <c r="H54" s="15"/>
    </row>
    <row r="55" ht="81" customHeight="1" spans="1:8">
      <c r="A55" s="9">
        <f t="shared" si="2"/>
        <v>53</v>
      </c>
      <c r="B55" s="16" t="s">
        <v>96</v>
      </c>
      <c r="C55" s="17" t="s">
        <v>97</v>
      </c>
      <c r="D55" s="9" t="s">
        <v>93</v>
      </c>
      <c r="E55" s="10">
        <v>3</v>
      </c>
      <c r="F55" s="9"/>
      <c r="G55" s="11"/>
      <c r="H55" s="15"/>
    </row>
    <row r="56" s="1" customFormat="1" ht="80" customHeight="1" spans="1:8">
      <c r="A56" s="9">
        <f t="shared" si="2"/>
        <v>54</v>
      </c>
      <c r="B56" s="21" t="s">
        <v>98</v>
      </c>
      <c r="C56" s="22" t="s">
        <v>99</v>
      </c>
      <c r="D56" s="23" t="s">
        <v>20</v>
      </c>
      <c r="E56" s="23">
        <v>140</v>
      </c>
      <c r="F56" s="23"/>
      <c r="G56" s="11"/>
      <c r="H56" s="24"/>
    </row>
    <row r="57" s="1" customFormat="1" ht="62" customHeight="1" spans="1:8">
      <c r="A57" s="9">
        <f t="shared" si="2"/>
        <v>55</v>
      </c>
      <c r="B57" s="21" t="s">
        <v>100</v>
      </c>
      <c r="C57" s="22" t="s">
        <v>101</v>
      </c>
      <c r="D57" s="23" t="s">
        <v>20</v>
      </c>
      <c r="E57" s="25">
        <v>135</v>
      </c>
      <c r="F57" s="23"/>
      <c r="G57" s="11"/>
      <c r="H57" s="26"/>
    </row>
    <row r="58" s="1" customFormat="1" ht="63" customHeight="1" spans="1:8">
      <c r="A58" s="9">
        <f t="shared" si="2"/>
        <v>56</v>
      </c>
      <c r="B58" s="27" t="s">
        <v>45</v>
      </c>
      <c r="C58" s="28" t="s">
        <v>102</v>
      </c>
      <c r="D58" s="25" t="s">
        <v>29</v>
      </c>
      <c r="E58" s="23">
        <v>35.81</v>
      </c>
      <c r="F58" s="23"/>
      <c r="G58" s="11"/>
      <c r="H58" s="24"/>
    </row>
    <row r="59" s="1" customFormat="1" ht="75" customHeight="1" spans="1:8">
      <c r="A59" s="9">
        <f t="shared" si="2"/>
        <v>57</v>
      </c>
      <c r="B59" s="27" t="s">
        <v>103</v>
      </c>
      <c r="C59" s="28" t="s">
        <v>104</v>
      </c>
      <c r="D59" s="25" t="s">
        <v>29</v>
      </c>
      <c r="E59" s="23">
        <v>6.27</v>
      </c>
      <c r="F59" s="23"/>
      <c r="G59" s="11"/>
      <c r="H59" s="24"/>
    </row>
    <row r="60" s="1" customFormat="1" ht="76" customHeight="1" spans="1:8">
      <c r="A60" s="9">
        <f t="shared" si="2"/>
        <v>58</v>
      </c>
      <c r="B60" s="27" t="s">
        <v>103</v>
      </c>
      <c r="C60" s="28" t="s">
        <v>105</v>
      </c>
      <c r="D60" s="25" t="s">
        <v>29</v>
      </c>
      <c r="E60" s="23">
        <v>17.97</v>
      </c>
      <c r="F60" s="23"/>
      <c r="G60" s="11"/>
      <c r="H60" s="24"/>
    </row>
    <row r="61" s="1" customFormat="1" ht="63" customHeight="1" spans="1:8">
      <c r="A61" s="9">
        <f t="shared" si="2"/>
        <v>59</v>
      </c>
      <c r="B61" s="21" t="s">
        <v>49</v>
      </c>
      <c r="C61" s="22" t="s">
        <v>106</v>
      </c>
      <c r="D61" s="25" t="s">
        <v>29</v>
      </c>
      <c r="E61" s="23">
        <v>11.57</v>
      </c>
      <c r="F61" s="23"/>
      <c r="G61" s="11"/>
      <c r="H61" s="24"/>
    </row>
    <row r="62" ht="75" customHeight="1" spans="1:8">
      <c r="A62" s="9">
        <f t="shared" si="2"/>
        <v>60</v>
      </c>
      <c r="B62" s="9" t="s">
        <v>107</v>
      </c>
      <c r="C62" s="15" t="s">
        <v>108</v>
      </c>
      <c r="D62" s="9" t="s">
        <v>11</v>
      </c>
      <c r="E62" s="10">
        <f>59.52+37.64+38.06+62.38</f>
        <v>197.6</v>
      </c>
      <c r="F62" s="9"/>
      <c r="G62" s="11"/>
      <c r="H62" s="15"/>
    </row>
    <row r="63" ht="62" customHeight="1" spans="1:8">
      <c r="A63" s="9">
        <f t="shared" si="2"/>
        <v>61</v>
      </c>
      <c r="B63" s="9" t="s">
        <v>109</v>
      </c>
      <c r="C63" s="15" t="s">
        <v>110</v>
      </c>
      <c r="D63" s="9" t="s">
        <v>11</v>
      </c>
      <c r="E63" s="10">
        <v>135.22</v>
      </c>
      <c r="F63" s="9"/>
      <c r="G63" s="11"/>
      <c r="H63" s="15"/>
    </row>
    <row r="64" ht="94" customHeight="1" spans="1:8">
      <c r="A64" s="9">
        <f t="shared" si="2"/>
        <v>62</v>
      </c>
      <c r="B64" s="18" t="s">
        <v>111</v>
      </c>
      <c r="C64" s="29" t="s">
        <v>112</v>
      </c>
      <c r="D64" s="9" t="s">
        <v>29</v>
      </c>
      <c r="E64" s="10">
        <f>135.22*0.3</f>
        <v>40.57</v>
      </c>
      <c r="F64" s="9"/>
      <c r="G64" s="11"/>
      <c r="H64" s="15"/>
    </row>
    <row r="65" customFormat="1" ht="42" customHeight="1" spans="1:8">
      <c r="A65" s="9">
        <f t="shared" si="2"/>
        <v>63</v>
      </c>
      <c r="B65" s="18" t="s">
        <v>113</v>
      </c>
      <c r="C65" s="29" t="s">
        <v>114</v>
      </c>
      <c r="D65" s="9" t="s">
        <v>11</v>
      </c>
      <c r="E65" s="10">
        <f>(46+20.67*4.13)+154.63*3</f>
        <v>595.26</v>
      </c>
      <c r="F65" s="9"/>
      <c r="G65" s="11"/>
      <c r="H65" s="15"/>
    </row>
    <row r="66" s="1" customFormat="1" ht="32" customHeight="1" spans="1:8">
      <c r="A66" s="24" t="s">
        <v>115</v>
      </c>
      <c r="B66" s="30" t="s">
        <v>116</v>
      </c>
      <c r="C66" s="31"/>
      <c r="D66" s="31"/>
      <c r="E66" s="31"/>
      <c r="F66" s="32"/>
      <c r="G66" s="33"/>
      <c r="H66" s="24"/>
    </row>
    <row r="67" s="1" customFormat="1" ht="32" customHeight="1" spans="1:8">
      <c r="A67" s="24" t="s">
        <v>117</v>
      </c>
      <c r="B67" s="30" t="s">
        <v>118</v>
      </c>
      <c r="C67" s="31"/>
      <c r="D67" s="31"/>
      <c r="E67" s="31"/>
      <c r="F67" s="32"/>
      <c r="G67" s="33"/>
      <c r="H67" s="24"/>
    </row>
    <row r="68" s="1" customFormat="1" ht="39" customHeight="1" spans="1:8">
      <c r="A68" s="24" t="s">
        <v>119</v>
      </c>
      <c r="B68" s="34" t="s">
        <v>120</v>
      </c>
      <c r="C68" s="35"/>
      <c r="D68" s="35"/>
      <c r="E68" s="35"/>
      <c r="F68" s="36"/>
      <c r="G68" s="33"/>
      <c r="H68" s="24"/>
    </row>
    <row r="69" s="1" customFormat="1" ht="34" customHeight="1" spans="1:8">
      <c r="A69" s="24" t="s">
        <v>121</v>
      </c>
      <c r="B69" s="34" t="s">
        <v>122</v>
      </c>
      <c r="C69" s="35"/>
      <c r="D69" s="35"/>
      <c r="E69" s="35"/>
      <c r="F69" s="36"/>
      <c r="G69" s="33"/>
      <c r="H69" s="24"/>
    </row>
    <row r="70" ht="33" customHeight="1" spans="1:8">
      <c r="A70" s="37"/>
      <c r="B70" s="37"/>
      <c r="C70" s="37"/>
      <c r="D70" s="37"/>
      <c r="E70" s="37"/>
      <c r="F70" s="37"/>
      <c r="G70" s="37"/>
      <c r="H70" s="37"/>
    </row>
  </sheetData>
  <autoFilter xmlns:etc="http://www.wps.cn/officeDocument/2017/etCustomData" ref="A2:H70" etc:filterBottomFollowUsedRange="0">
    <extLst/>
  </autoFilter>
  <mergeCells count="6">
    <mergeCell ref="A1:H1"/>
    <mergeCell ref="B66:F66"/>
    <mergeCell ref="B67:F67"/>
    <mergeCell ref="B68:F68"/>
    <mergeCell ref="B69:F69"/>
    <mergeCell ref="A70:H70"/>
  </mergeCells>
  <printOptions horizontalCentered="1"/>
  <pageMargins left="0.393055555555556" right="0.393055555555556" top="0.590277777777778" bottom="0.590277777777778" header="0.5" footer="0.5"/>
  <pageSetup paperSize="9" scale="7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园建工程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明</cp:lastModifiedBy>
  <dcterms:created xsi:type="dcterms:W3CDTF">2021-08-11T06:23:00Z</dcterms:created>
  <dcterms:modified xsi:type="dcterms:W3CDTF">2026-07-15T02:49:48Z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8DE7B2A631BD4433860E45AFD8749A7E_13</vt:lpwstr>
  </property>
  <property fmtid="{D5CDD505-2E9C-101B-9397-08002B2CF9AE}" pid="4" name="CalculationRule">
    <vt:i4>0</vt:i4>
  </property>
</Properties>
</file>