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表" sheetId="10" r:id="rId1"/>
    <sheet name="空调与通风" sheetId="20" r:id="rId2"/>
    <sheet name="声光系统" sheetId="19" r:id="rId3"/>
    <sheet name="家具" sheetId="18" r:id="rId4"/>
    <sheet name="装修工程" sheetId="13" r:id="rId5"/>
    <sheet name="电气工程" sheetId="12" r:id="rId6"/>
    <sheet name="消防工程" sheetId="17" r:id="rId7"/>
  </sheets>
  <externalReferences>
    <externalReference r:id="rId8"/>
    <externalReference r:id="rId9"/>
  </externalReferences>
  <definedNames>
    <definedName name="_xlnm._FilterDatabase" localSheetId="4" hidden="1">装修工程!$A$2:$K$46</definedName>
    <definedName name="_xlnm._FilterDatabase" localSheetId="5" hidden="1">电气工程!$A$2:$J$21</definedName>
    <definedName name="_xlnm._FilterDatabase" localSheetId="6" hidden="1">消防工程!$A$2:$I$35</definedName>
    <definedName name="DATA_数据库">[1]数据库!$1:$1048576</definedName>
    <definedName name="FCM" localSheetId="3">[1]数据库!$A$41:$A$54</definedName>
    <definedName name="FCM" localSheetId="2">[1]数据库!$A$41:$A$54</definedName>
    <definedName name="FCM">[2]数据库!$A$41:$A$54</definedName>
    <definedName name="FDP">[1]数据库!$A$83:$A$88</definedName>
    <definedName name="_xlnm.Print_Area" localSheetId="5">电气工程!$A$1:$I$21</definedName>
    <definedName name="_xlnm.Print_Area" localSheetId="3">家具!$A$1:$H$8</definedName>
    <definedName name="_xlnm.Print_Area" localSheetId="2">声光系统!$A$1:$I$146</definedName>
    <definedName name="_xlnm.Print_Area" localSheetId="6">消防工程!$A$1:$I$34</definedName>
    <definedName name="_xlnm.Print_Area" localSheetId="4">装修工程!$A$1:$I$46</definedName>
    <definedName name="_xlnm.Print_Titles" localSheetId="3">家具!$1:$1</definedName>
    <definedName name="_xlnm.Print_Titles" localSheetId="6">消防工程!$1:$2</definedName>
    <definedName name="_xlnm.Print_Titles" localSheetId="4">装修工程!$1:$2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<sst xmlns="http://schemas.openxmlformats.org/spreadsheetml/2006/main" count="975" uniqueCount="523">
  <si>
    <t>广州华南商贸职业学院
报告厅三室内装修项目汇总表</t>
  </si>
  <si>
    <t>序号</t>
  </si>
  <si>
    <t>工程名称</t>
  </si>
  <si>
    <t>金额（元）</t>
  </si>
  <si>
    <t>备注及说明</t>
  </si>
  <si>
    <t>装修工程</t>
  </si>
  <si>
    <r>
      <rPr>
        <sz val="11"/>
        <rFont val="宋体"/>
        <charset val="134"/>
      </rPr>
      <t>材料需达到E</t>
    </r>
    <r>
      <rPr>
        <vertAlign val="subscript"/>
        <sz val="11"/>
        <rFont val="宋体"/>
        <charset val="134"/>
      </rPr>
      <t>0</t>
    </r>
    <r>
      <rPr>
        <sz val="11"/>
        <rFont val="宋体"/>
        <charset val="134"/>
      </rPr>
      <t>级环保</t>
    </r>
  </si>
  <si>
    <t>电气工程</t>
  </si>
  <si>
    <t>消防工程</t>
  </si>
  <si>
    <t>含第三方验收通过</t>
  </si>
  <si>
    <t>声光系统</t>
  </si>
  <si>
    <t>家具</t>
  </si>
  <si>
    <t>礼堂椅需提供样品</t>
  </si>
  <si>
    <t>空调与通风</t>
  </si>
  <si>
    <t>含税合计</t>
  </si>
  <si>
    <t>大写</t>
  </si>
  <si>
    <t>VRV空调系统</t>
  </si>
  <si>
    <t>项目名称</t>
  </si>
  <si>
    <t>项目特征描述</t>
  </si>
  <si>
    <t>品牌</t>
  </si>
  <si>
    <t>单位</t>
  </si>
  <si>
    <t>工程量</t>
  </si>
  <si>
    <t>单价（元）</t>
  </si>
  <si>
    <t>合价（元）</t>
  </si>
  <si>
    <t>平米</t>
  </si>
  <si>
    <t>新风系统</t>
  </si>
  <si>
    <t>合计</t>
  </si>
  <si>
    <t>大报告厅声光像系统预算清单</t>
  </si>
  <si>
    <t>设备名称</t>
  </si>
  <si>
    <t>推荐品牌</t>
  </si>
  <si>
    <t>主要技术参数</t>
  </si>
  <si>
    <t xml:space="preserve">数量 </t>
  </si>
  <si>
    <t>设备单价</t>
  </si>
  <si>
    <t>设备合价</t>
  </si>
  <si>
    <t>备注</t>
  </si>
  <si>
    <t>选投品牌</t>
  </si>
  <si>
    <t>一、</t>
  </si>
  <si>
    <t>音响扩声系统</t>
  </si>
  <si>
    <t>调音及控制系统</t>
  </si>
  <si>
    <t>数字调音台</t>
  </si>
  <si>
    <t>ALLEN&amp;HEATH
DiGiCo
Soundcraft</t>
  </si>
  <si>
    <t xml:space="preserve">1、本地≥32路单声道输入，16路单声道输出
2、全处理输入通道48路，全处理输出通道32路                                                                                                                                                     
3、1个I/O卡槽，一个扩展接口                                                                                                                      
4、支持接入线上离线编辑软件和APP                        
5、支持32X32 USB 多轨录音/回放
6、≥7“触摸屏
7、XCVI处理核心，FPGA 处理技术，系统延迟&lt;0.7ms
8、每页32+1个推子，不少于192+1个推子    
9、96kHz采样率                                                                                     </t>
  </si>
  <si>
    <t>台</t>
  </si>
  <si>
    <t>Dante输入输出模块卡</t>
  </si>
  <si>
    <t xml:space="preserve">1、64路双向音频传输，通过CAT5控制 V3 可兼容AHM矩阵处理器
2、可实现96K/48KHz切换
3、自动获取IP地址并自动识别；
4、端口冗余网络选项； </t>
  </si>
  <si>
    <t>块</t>
  </si>
  <si>
    <t>音频数字接口箱</t>
  </si>
  <si>
    <t>1、16路话筒/线路XLR输入，8路XLR线路输出；
2、支持Dante Domain Manager（DDM），兼容AES67；
3、带幻象电源状态LED指示灯</t>
  </si>
  <si>
    <t>音频工作站</t>
  </si>
  <si>
    <t>APPLE（苹果）
DELL（戴尔）
HP(惠普）</t>
  </si>
  <si>
    <t>1、8 核中央处理器、10 核图形处理器、8GB 统一内存、512GB 固态硬盘、16 核神经网络引擎
2、两个雷雳 4 端口、两个 USB-A 端口、一个 HDMI 端口、一个千兆以太网端口和一个耳机插孔
3、拓展坞ype-C转HDMI/DP
4、27寸显示器2台</t>
  </si>
  <si>
    <t>16轨播放器</t>
  </si>
  <si>
    <t>QSC
360 system
YX</t>
  </si>
  <si>
    <t>1、16通道播放器，可同时播出16通道WAV音轨；
2、音频格式：支持16/24-bit 立体声，48k 或44.1k 线性PCM；
3、频率响应：在20Hz到20kHz范围内（±0.5dB）；
4、动态范围：&gt;90 Db；
5、总谐波失真+噪声（在48K，线性）：&lt;0.005%</t>
  </si>
  <si>
    <t>套</t>
  </si>
  <si>
    <t>数字网络音频处理矩阵</t>
  </si>
  <si>
    <t>QSC
Peavey
Electro-Voic</t>
  </si>
  <si>
    <t>1、 支持128*128路网络音频通道
2、16*16路USB音频通道
3、24路模拟输入/输出通道，包括8路自定义灵活通道
4、 支持最多32*32路基于软件的Dante通道(包括8*8路）
5、多实例VoIP线路
6、一个POTS电话线端口
7、主机自带16轨音频播放器
8、兼容能力：升级的AES-67兼容通道能力；
9、基于广域网（WAN）的流媒体接收与发布；
10、支持24路AEC(100ms)/16路AEC(200ms)/12路AEC(300ms)/8路AEC(400ms)回声抑制；
11、文件系统处理主机内部集成图示/参量均衡处理、反馈抑制器、延时、压限、分频、噪声门、AGC、混音器、路由器、动态处理器等几百种音频处理  器件，且系统具有足够的音频处理资源，可以进行复杂的音频信号处理；
12、热备份：系统处理主机Core支持一对一热备份，通过网络备份，无需其它连接线，无需编写备份机程序；
13、网络：音频系统通基于千兆以太网，系统设备可以通过网络音频传输协议在以太网上实时传输无损音频信号；
14、音频网络同步协议：遵循IEEE1588协议，即“网络测量和控制系统的精密时钟同步协议标准”，保证音频网络各个设备的精确同步，保证音频信号的精确稳定传输；
15、音频信号网络传输延时小于等于0、667毫秒，系统总延时小于等于2、5毫秒，系统总延时包含：AD和DA转换、音频传输、音频处理等延时之和；
16、音频网络最大可支持7跳；
17、开放基于TCP/IP方式的第三方控制协议，通过端口1702对系统进行集成控制，可以提供系统控制DLL方便集成；
18、基于浏览器的、方便快捷的网页式用户控制界面，无需安装任何客户端软件；
19、系统可以通过用户权限密码等设置机制，保证系统安装。
20、▲提供产品生产厂家或代理商授权文件。</t>
  </si>
  <si>
    <t>UCI界面编辑</t>
  </si>
  <si>
    <t>配套</t>
  </si>
  <si>
    <t>1、UCI界面编辑</t>
  </si>
  <si>
    <t>项</t>
  </si>
  <si>
    <t>编程引擎</t>
  </si>
  <si>
    <t>1、编程引擎</t>
  </si>
  <si>
    <t>Dante许可</t>
  </si>
  <si>
    <t>1、32*32Soft Dante</t>
  </si>
  <si>
    <t>数字声学处理器</t>
  </si>
  <si>
    <t>QSC
PEAVEY
Biamp</t>
  </si>
  <si>
    <t>1、系统有效增益 56dB
2、内置 4个声学处理引擎，每个引擎可独立工作，并对舞台区及观众区进行不同的声学处理；
3、可实现任意演出所需的声学效果
4、支持多路内部音频通道</t>
  </si>
  <si>
    <t>无线平板电脑</t>
  </si>
  <si>
    <t>apple（苹果）
HUAWEI（华为）
SAMSUNG（三星）</t>
  </si>
  <si>
    <t>1、10.9英寸平板电脑 
2、64GB
3、WLAN版本</t>
  </si>
  <si>
    <t>24口交换机</t>
  </si>
  <si>
    <t>华为
华三
锐捷</t>
  </si>
  <si>
    <t>1、端口描述：24个10/100/1000Base-T端口，4个1000Base-X SFP端口
2、背板带宽：336Mpps/3.36Tbps
3、包转发率：96/108Mpps
4、支持Dante/AVB/Q-SYS/AES67/NDI/JPEG/H.265/PTP/SDVoE等音视频协议</t>
  </si>
  <si>
    <t>POE供电模块</t>
  </si>
  <si>
    <t>国产优质</t>
  </si>
  <si>
    <t>个</t>
  </si>
  <si>
    <t>室内无线AP</t>
  </si>
  <si>
    <t>1、无线AP，wifi6吸顶式，双频双模，千兆</t>
  </si>
  <si>
    <t>无线控制器</t>
  </si>
  <si>
    <t>1、支持通过802、1x认证后动态授权VLAN和ACL功能</t>
  </si>
  <si>
    <t>AP管理授权</t>
  </si>
  <si>
    <t>1、8AP管理授权</t>
  </si>
  <si>
    <t>串口服务器</t>
  </si>
  <si>
    <t>1、串口数：8* RS232/RS485/RS422</t>
  </si>
  <si>
    <t>音频系统控制软件</t>
  </si>
  <si>
    <t>LEMUSE
Hirender
LocaSonik</t>
  </si>
  <si>
    <t>1、全网络化结构，所有设备均通过音视频网络协议传输信号。
2、节目资源统一管理，多轨节目素材，可定时播放，可分区播放，可独立控制编排。
3、可控制任意区域演出,触发预录演出,动态优先级控制,PIN码登陆机制,演出录音等。
4、可控制灯光系统，兼容DMX512协议，可定时控制，分区控制。
5、系统具备GPIO、RS-232接口，可控制多种设备，如音乐喷泉、专业播放器、视频控制器等。
6、系统可做到多级控制，根据应用需要可简单也可复杂。
7、支持热备份，支持多交换机网络备份，支持核心处理器备份，输入输出接口备份，网络功放备份等。
8、系统具备啸叫自动抑制功能、广播系统管理功能</t>
  </si>
  <si>
    <t>声光电管控平台</t>
  </si>
  <si>
    <t>综合演艺管控平台，需具备以下功能：
1、具有音乐资源管理功能；
2、多业务自动化管理功能、定时播放功能；
3、系统设备实时状态监控；
4、音频信号预监；
5、声光像时间码同步时钟；
6、灯控台遥控管理界面；
7、IPAD遥控界面；
8、舞台功能功能预设管理；
9、舞台设备使用权限管理；
10、▲提供三种控制模式界面（演出模式、会议模式、音乐会模式），界面内容应包含音响、视频、灯光、电源控制系统界面（提供软件界面截图，截图内容须体现上述界面控制模式和内容）。</t>
  </si>
  <si>
    <t>监听音箱</t>
  </si>
  <si>
    <t>REVEAL
JBL
YAMAHA</t>
  </si>
  <si>
    <t>1、有源二分频专业监听扬声器
2、频率响应：58Hz-48kHz
3、覆盖角度：90°
4、低音单元尺寸：≥4寸</t>
  </si>
  <si>
    <t>只</t>
  </si>
  <si>
    <t>扬声器及功率放大器系统</t>
  </si>
  <si>
    <t>双十寸三分频线阵列扬声器（左右声道）</t>
  </si>
  <si>
    <t>Vatasa Audio
A.P.A
Electro-Voice</t>
  </si>
  <si>
    <t>1、频率响应：60Hz～20kHz(-10dB)
2、标称指向性（-6db）：90°(H)×10°(垂直可调)
3、灵敏度（1w/@1m）：≥100dB  
4、最大声压级：≥135dB（提供产品彩页盖章） 
5、▲扬声器单元： ≥2x10寸低频单元， ≥1x8寸中频单元， ≥1x寸高音单元（提供产品彩页盖章）</t>
  </si>
  <si>
    <t>双十寸三分频线阵列扬声器安装吊架</t>
  </si>
  <si>
    <t>1、线阵列扬声器安装吊架</t>
  </si>
  <si>
    <t>DSP数字功率放大器</t>
  </si>
  <si>
    <r>
      <rPr>
        <sz val="10"/>
        <rFont val="宋体"/>
        <charset val="134"/>
        <scheme val="minor"/>
      </rPr>
      <t>1、每通道输出功率：≥4*1800W，8</t>
    </r>
    <r>
      <rPr>
        <sz val="10"/>
        <rFont val="Calibri"/>
        <charset val="134"/>
      </rPr>
      <t>Ω</t>
    </r>
    <r>
      <rPr>
        <sz val="10"/>
        <rFont val="宋体"/>
        <charset val="134"/>
        <scheme val="minor"/>
      </rPr>
      <t xml:space="preserve">
2、每通道输出功率：≥4*3500W，4</t>
    </r>
    <r>
      <rPr>
        <sz val="10"/>
        <rFont val="Calibri"/>
        <charset val="134"/>
      </rPr>
      <t>Ω</t>
    </r>
    <r>
      <rPr>
        <sz val="10"/>
        <rFont val="宋体"/>
        <charset val="134"/>
        <scheme val="minor"/>
      </rPr>
      <t xml:space="preserve">
3、每通道输出功率：≥4*4500W，2</t>
    </r>
    <r>
      <rPr>
        <sz val="10"/>
        <rFont val="Calibri"/>
        <charset val="134"/>
      </rPr>
      <t>Ω</t>
    </r>
    <r>
      <rPr>
        <sz val="10"/>
        <rFont val="宋体"/>
        <charset val="134"/>
        <scheme val="minor"/>
      </rPr>
      <t xml:space="preserve">
4、8</t>
    </r>
    <r>
      <rPr>
        <sz val="10"/>
        <rFont val="Calibri"/>
        <charset val="134"/>
      </rPr>
      <t>Ω</t>
    </r>
    <r>
      <rPr>
        <sz val="10"/>
        <rFont val="宋体"/>
        <charset val="134"/>
        <scheme val="minor"/>
      </rPr>
      <t>每两通道桥接输出功率：≥4*4500W
5、4</t>
    </r>
    <r>
      <rPr>
        <sz val="10"/>
        <rFont val="Calibri"/>
        <charset val="134"/>
      </rPr>
      <t>Ω</t>
    </r>
    <r>
      <rPr>
        <sz val="10"/>
        <rFont val="宋体"/>
        <charset val="134"/>
        <scheme val="minor"/>
      </rPr>
      <t>每两通道桥接输出功率：2*5000W
6、总谐波失真：&lt;0.1%
7、阻尼系数(100Hz)：&gt;500:1
8、信噪比：105dB(A)
9、每通道内置独立的DSP处理器，具有分频器、均衡、压限、延时等功能</t>
    </r>
  </si>
  <si>
    <t>双十八寸超低频扬声器</t>
  </si>
  <si>
    <t>1、频率响应：23 Hz～250 Hz(-10dB)
2、灵敏度(1w@1m)：≥101 dB
3、扬声器功率(AES/PEAK)：≥2400W/9600W
4、最大声压级：≥140dB
5、扬声器单元：≥2×18寸超低音单元</t>
  </si>
  <si>
    <r>
      <rPr>
        <sz val="10"/>
        <rFont val="宋体"/>
        <charset val="134"/>
        <scheme val="minor"/>
      </rPr>
      <t>1、每通道输出功率：≥2*3000W，8</t>
    </r>
    <r>
      <rPr>
        <sz val="10"/>
        <rFont val="Calibri"/>
        <charset val="134"/>
      </rPr>
      <t>Ω</t>
    </r>
    <r>
      <rPr>
        <sz val="10"/>
        <rFont val="宋体"/>
        <charset val="134"/>
        <scheme val="minor"/>
      </rPr>
      <t xml:space="preserve">
2、每通道输出功率：≥2*5500W，4</t>
    </r>
    <r>
      <rPr>
        <sz val="10"/>
        <rFont val="Calibri"/>
        <charset val="134"/>
      </rPr>
      <t>Ω</t>
    </r>
    <r>
      <rPr>
        <sz val="10"/>
        <rFont val="宋体"/>
        <charset val="134"/>
        <scheme val="minor"/>
      </rPr>
      <t xml:space="preserve">
3、每通道输出功率：≥2*7000W，2</t>
    </r>
    <r>
      <rPr>
        <sz val="10"/>
        <rFont val="Calibri"/>
        <charset val="134"/>
      </rPr>
      <t>Ω</t>
    </r>
    <r>
      <rPr>
        <sz val="10"/>
        <rFont val="宋体"/>
        <charset val="134"/>
        <scheme val="minor"/>
      </rPr>
      <t xml:space="preserve">
4、8</t>
    </r>
    <r>
      <rPr>
        <sz val="10"/>
        <rFont val="Calibri"/>
        <charset val="134"/>
      </rPr>
      <t>Ω</t>
    </r>
    <r>
      <rPr>
        <sz val="10"/>
        <rFont val="宋体"/>
        <charset val="134"/>
        <scheme val="minor"/>
      </rPr>
      <t>每两通道桥接输出功率：1*9000W
5、4</t>
    </r>
    <r>
      <rPr>
        <sz val="10"/>
        <rFont val="Calibri"/>
        <charset val="134"/>
      </rPr>
      <t>Ω</t>
    </r>
    <r>
      <rPr>
        <sz val="10"/>
        <rFont val="宋体"/>
        <charset val="134"/>
        <scheme val="minor"/>
      </rPr>
      <t>每两通道桥接输出功率：1*10000W
6、总谐波失真：&lt;0.1%
7、阻尼系数(100Hz)：&gt;500:1
8、信噪比：105dB(A)
9、每通道内置独立的DSP处理器，具有分频器、均衡、压限、延时等功能</t>
    </r>
  </si>
  <si>
    <t>单十寸线阵列扬声器（中央声道）</t>
  </si>
  <si>
    <r>
      <rPr>
        <sz val="10"/>
        <color rgb="FF000000"/>
        <rFont val="宋体"/>
        <charset val="134"/>
      </rPr>
      <t>1、频率响应：</t>
    </r>
    <r>
      <rPr>
        <sz val="10"/>
        <color rgb="FF000000"/>
        <rFont val="Arial"/>
        <charset val="134"/>
      </rPr>
      <t>55Hz</t>
    </r>
    <r>
      <rPr>
        <sz val="10"/>
        <color rgb="FF000000"/>
        <rFont val="宋体"/>
        <charset val="134"/>
      </rPr>
      <t>～</t>
    </r>
    <r>
      <rPr>
        <sz val="10"/>
        <color rgb="FF000000"/>
        <rFont val="Arial"/>
        <charset val="134"/>
      </rPr>
      <t xml:space="preserve">20kHz
</t>
    </r>
    <r>
      <rPr>
        <sz val="10"/>
        <color rgb="FF000000"/>
        <rFont val="宋体"/>
        <charset val="134"/>
      </rPr>
      <t>2、标称指向性（</t>
    </r>
    <r>
      <rPr>
        <sz val="10"/>
        <color rgb="FF000000"/>
        <rFont val="Arial"/>
        <charset val="134"/>
      </rPr>
      <t>-6db</t>
    </r>
    <r>
      <rPr>
        <sz val="10"/>
        <color rgb="FF000000"/>
        <rFont val="宋体"/>
        <charset val="134"/>
      </rPr>
      <t>）：</t>
    </r>
    <r>
      <rPr>
        <sz val="10"/>
        <color rgb="FF000000"/>
        <rFont val="Arial"/>
        <charset val="134"/>
      </rPr>
      <t>90</t>
    </r>
    <r>
      <rPr>
        <sz val="10"/>
        <color rgb="FF000000"/>
        <rFont val="宋体"/>
        <charset val="134"/>
      </rPr>
      <t>°</t>
    </r>
    <r>
      <rPr>
        <sz val="10"/>
        <color rgb="FF000000"/>
        <rFont val="Arial"/>
        <charset val="134"/>
      </rPr>
      <t xml:space="preserve">
</t>
    </r>
    <r>
      <rPr>
        <sz val="10"/>
        <color rgb="FF000000"/>
        <rFont val="宋体"/>
        <charset val="134"/>
      </rPr>
      <t>3、灵敏度（</t>
    </r>
    <r>
      <rPr>
        <sz val="10"/>
        <color rgb="FF000000"/>
        <rFont val="Arial"/>
        <charset val="134"/>
      </rPr>
      <t>1w/@1m</t>
    </r>
    <r>
      <rPr>
        <sz val="10"/>
        <color rgb="FF000000"/>
        <rFont val="宋体"/>
        <charset val="134"/>
      </rPr>
      <t>）</t>
    </r>
    <r>
      <rPr>
        <sz val="10"/>
        <color rgb="FF000000"/>
        <rFont val="Arial"/>
        <charset val="134"/>
      </rPr>
      <t xml:space="preserve"> </t>
    </r>
    <r>
      <rPr>
        <sz val="10"/>
        <color rgb="FF000000"/>
        <rFont val="宋体"/>
        <charset val="134"/>
      </rPr>
      <t>：≥</t>
    </r>
    <r>
      <rPr>
        <sz val="10"/>
        <color rgb="FF000000"/>
        <rFont val="Arial"/>
        <charset val="134"/>
      </rPr>
      <t xml:space="preserve">101dB  
</t>
    </r>
    <r>
      <rPr>
        <sz val="10"/>
        <color rgb="FF000000"/>
        <rFont val="宋体"/>
        <charset val="134"/>
      </rPr>
      <t>4、额定功率（</t>
    </r>
    <r>
      <rPr>
        <sz val="10"/>
        <color rgb="FF000000"/>
        <rFont val="Arial"/>
        <charset val="134"/>
      </rPr>
      <t>AES/peak</t>
    </r>
    <r>
      <rPr>
        <sz val="10"/>
        <color rgb="FF000000"/>
        <rFont val="宋体"/>
        <charset val="134"/>
      </rPr>
      <t>）</t>
    </r>
    <r>
      <rPr>
        <sz val="10"/>
        <color rgb="FF000000"/>
        <rFont val="Arial"/>
        <charset val="134"/>
      </rPr>
      <t xml:space="preserve">  </t>
    </r>
    <r>
      <rPr>
        <sz val="10"/>
        <color rgb="FF000000"/>
        <rFont val="宋体"/>
        <charset val="134"/>
      </rPr>
      <t>：≥400W</t>
    </r>
    <r>
      <rPr>
        <sz val="10"/>
        <color rgb="FF000000"/>
        <rFont val="Arial"/>
        <charset val="134"/>
      </rPr>
      <t xml:space="preserve">
</t>
    </r>
    <r>
      <rPr>
        <sz val="10"/>
        <color rgb="FF000000"/>
        <rFont val="宋体"/>
        <charset val="134"/>
      </rPr>
      <t>5、额定阻抗：</t>
    </r>
    <r>
      <rPr>
        <sz val="10"/>
        <color rgb="FF000000"/>
        <rFont val="Arial"/>
        <charset val="134"/>
      </rPr>
      <t xml:space="preserve">16 Ω
</t>
    </r>
    <r>
      <rPr>
        <sz val="10"/>
        <color rgb="FF000000"/>
        <rFont val="宋体"/>
        <charset val="134"/>
      </rPr>
      <t>6、最大声压级：≥</t>
    </r>
    <r>
      <rPr>
        <sz val="10"/>
        <color rgb="FF000000"/>
        <rFont val="Arial"/>
        <charset val="134"/>
      </rPr>
      <t xml:space="preserve">130dB 
</t>
    </r>
    <r>
      <rPr>
        <sz val="10"/>
        <color rgb="FF000000"/>
        <rFont val="宋体"/>
        <charset val="134"/>
      </rPr>
      <t>7、扬声器单元</t>
    </r>
    <r>
      <rPr>
        <sz val="10"/>
        <color rgb="FF000000"/>
        <rFont val="Arial"/>
        <charset val="134"/>
      </rPr>
      <t xml:space="preserve"> </t>
    </r>
    <r>
      <rPr>
        <sz val="10"/>
        <color rgb="FF000000"/>
        <rFont val="宋体"/>
        <charset val="134"/>
      </rPr>
      <t>：≥</t>
    </r>
    <r>
      <rPr>
        <sz val="10"/>
        <color rgb="FF000000"/>
        <rFont val="Arial"/>
        <charset val="134"/>
      </rPr>
      <t>1x10</t>
    </r>
    <r>
      <rPr>
        <sz val="10"/>
        <color rgb="FF000000"/>
        <rFont val="宋体"/>
        <charset val="134"/>
      </rPr>
      <t>〞钕磁纸锥单元，≥</t>
    </r>
    <r>
      <rPr>
        <sz val="10"/>
        <color rgb="FF000000"/>
        <rFont val="Arial"/>
        <charset val="134"/>
      </rPr>
      <t xml:space="preserve"> 1x3</t>
    </r>
    <r>
      <rPr>
        <sz val="10"/>
        <color rgb="FF000000"/>
        <rFont val="宋体"/>
        <charset val="134"/>
      </rPr>
      <t>〞钕磁压缩高音</t>
    </r>
  </si>
  <si>
    <t>中央声道扬声器安装吊架</t>
  </si>
  <si>
    <t>1、中央声道扬声器安装吊架</t>
  </si>
  <si>
    <t>十五寸全频扬声器（拉声像）</t>
  </si>
  <si>
    <r>
      <rPr>
        <sz val="10"/>
        <rFont val="宋体"/>
        <charset val="134"/>
        <scheme val="minor"/>
      </rPr>
      <t xml:space="preserve">1、频率响应： 50 Hz ~ 20 kHz (-10 dB )
2、标称指向性(-6dB)：60°(H)× 40°(V) 
3、灵敏度(1w@1m)：≥102 dB SPL
4、扬声器功率：≥450W
5、额定阻抗：8 </t>
    </r>
    <r>
      <rPr>
        <sz val="10"/>
        <rFont val="Calibri"/>
        <charset val="134"/>
      </rPr>
      <t>Ω</t>
    </r>
    <r>
      <rPr>
        <sz val="10"/>
        <rFont val="宋体"/>
        <charset val="134"/>
        <scheme val="minor"/>
      </rPr>
      <t xml:space="preserve">
6、最大声压级：≥130 dB
7、扬声器单元：LF ≥ 15" (75mm音圈)， 低音单元HF≥3" 压缩高音单元 </t>
    </r>
  </si>
  <si>
    <t>八寸全频扬声器（台唇）</t>
  </si>
  <si>
    <t>1、频率响应：65 Hz ~ 20 kHz (-10 dB )
2、标称指向性：60°(H) 60°(V) 恒定指向
3、灵敏度(1w@1m)：≥94 dB SPL
4、扬声器功率(AES/Peak)：≥200/800W  
5、最大声压级(连续/峰值)：≥121 dB  127 dB
6、扬声器单元：1 x 8寸低频单元</t>
  </si>
  <si>
    <t>台唇扬声器安装支架</t>
  </si>
  <si>
    <t>1、台唇扬声器安装支架</t>
  </si>
  <si>
    <t>十五寸全频扬声器（返听）</t>
  </si>
  <si>
    <r>
      <rPr>
        <sz val="10"/>
        <rFont val="宋体"/>
        <charset val="134"/>
        <scheme val="minor"/>
      </rPr>
      <t xml:space="preserve">1、频率响应： 50 Hz ~ 20 kHz (-10 dB )
2、标称指向性(-6dB)：60°(H)× 40°(V) 
3、灵敏度(1w@1m)：≥102 dB SPL
4、扬声器功率：≥450
5、额定阻抗：8 </t>
    </r>
    <r>
      <rPr>
        <sz val="10"/>
        <rFont val="Calibri"/>
        <charset val="134"/>
      </rPr>
      <t>Ω</t>
    </r>
    <r>
      <rPr>
        <sz val="10"/>
        <rFont val="宋体"/>
        <charset val="134"/>
        <scheme val="minor"/>
      </rPr>
      <t xml:space="preserve">
6、最大声压级：≥130 dB
7、扬声器单元：LF ≥ 15" (75mm音圈)， 低音单元HF≥3" 压缩高音单元 </t>
    </r>
  </si>
  <si>
    <t>八寸全频扬声器（后补）</t>
  </si>
  <si>
    <t>1、频率响应：65 Hz ~ 20 kHz (-10 dB )
2、标称指向性：(-6dB)60°(H) 60°(V) 恒定指向
3、灵敏度(1w@1m)：≥94 dB SPL
4、扬声器功率(AES/Peak)：≥200/800W  
5、最大声压级(连续/峰值)：≥121 dB/127 dB
6、扬声器单元：LF≥1 x 8寸低频单元，≥1 x 1.4寸高音</t>
  </si>
  <si>
    <t>补声扬声器安装支架</t>
  </si>
  <si>
    <t>1、补声扬声器安装支架</t>
  </si>
  <si>
    <t>音源及拾音</t>
  </si>
  <si>
    <t>发言演讲话筒</t>
  </si>
  <si>
    <t>797AUDIO（797话筒）
audio-technica（铁三角）
FionTu（方图）</t>
  </si>
  <si>
    <t>1、拾音头：20mm电容音头
2、指向性：心型
3、灵敏度：-37dB (0dB=1V/Pa,1000Hz)
4、频响：20Hz~20000Hz
5、输出阻抗：200Ω
6、负载阻抗：≥1000Ω
7、最大声压级：128dB SPL (0dB SPL=2×10 -5 Pa)</t>
  </si>
  <si>
    <t>演讲话筒支架</t>
  </si>
  <si>
    <t>2只话筒支架</t>
  </si>
  <si>
    <t>天花阵列话筒</t>
  </si>
  <si>
    <t>BRAHLER（贝拉）
Audio-Technica（铁三角）
Sennheiser（森海塞尔）</t>
  </si>
  <si>
    <t>1、拾音头：32只驻极体麦克风；
2、灵敏度：-32 dB@1k 94dB Spl；
3、信噪比：76dB；
4、输入接口：4路单端信号输入、1路数字音频输入，1路扩展麦克输出；
5、输出接口：1路扩展麦克输出，1路数字输出接口，2路模拟立体声输出接口，4路功放输出接口；
6、产品尺寸：(W)595 x(D)595 x(H)51mm；
7、麦克风频响：100-20000Hz；
8、麦克风最大输入声压级：125dB；
9、信号处理内核：信号处理最低延时≤8ms；
10、自适应波束形成(Adaptive Beamforming)：波束宽度窄至1°，根据语音特性进行，快速快速自动追踪人声位置，获取最佳语言清晰度。拾音区域可根据环境而自由设定，支持12个拾音屏蔽和5个优先区域设置；
11、AI智能降噪（ANS）：最大噪音抑制幅度36dB，噪声抑制11等级可调，去混响4级可调，舒适噪音4级可调；
12、反馈抑制（AFC）：最大传声增益提升幅度≥15dB；
13、回声消除（AEC）：回声消除尾音长度≥300ms，回声消除幅度≥60dB，收敛速度度≥100dB/S，带AEC能量值更新开关，AEC有16等级可调，AEC延迟值0至255ms；
14、自动增益控制（AGC）：增益控制幅度-24~24dB；
15、输入通道：输入电平0至-96dB可调，输入通道可定义3种类型选择，每一通道可益加闪避器，闪避器启动时间、保持时间、恢复时间，0至10000ms司调，闪避器阈值及闪避值0至-120dB可调，输入通道有3种AEC类型设备选择，带30段均衡器，带8段参数均衡器；
16、功放输出：功率放大器的最大输出功率≥120W，DAC输出增益0至100级可调，外接扬声器可以播放远端音频；
17、输出通道DSP能力：输出电平0至-96B可调，输出通道可定义3种类型选择，每一类型可叠加压限器，输出目标阈值0至-120dB可调，输出增益-24至24dB可调，输出延时0至255ms可调，带30段均衡器，带8段参数均衡器；
18、扩展器控制：可有效过滤小信号，阈值-120至0dB可调，增益0至24dB可调；
19、音频输入输出接口：音频偷入支持4channel凤凰端子单端模拟信号及1路USB输入；音频输出支持4channel凤凰端子单端模拟信号及1路USB输出；
20、一键调音功能：设备机身含物理调音按键，以及调试软件内支持一键自适应声场调音，调音后自动生成所需场景，软件参数自适应调整。
21、遥控器一键静音：遥控器具备一键静音麦克风，支持会议中途静音内部讨论或中场休息；
22、音频矩阵调试功能：可控制每一路通道的开关及音量，并根据不同应用场景，配合不同矩阵功能，可定义模式化自适应调节，已含4个工厂模式，4个自定义模式。</t>
  </si>
  <si>
    <t>无线话筒接收机</t>
  </si>
  <si>
    <t>Shure（舒尔）
Audio-Technica（铁三角）
Sennheiser（森海塞尔）</t>
  </si>
  <si>
    <t>1、数字无线话筒接收机，支持网络连接
2、20Hz至20kHz
3、最高 44 MHz调谐带宽
4、每个频段32个可用通道，每个6MHz电视频段多达10个兼容系统；每个8 MHz频段12个系统
5、通过扫描和红外同步轻松配对发射机和接收机，并可通过网络接口可为多套SLXD联网扫频</t>
  </si>
  <si>
    <t>无线手持话筒套装</t>
  </si>
  <si>
    <t>1、超心形动圈，频率响应50Hz-16kHz
2、发射功率：1 mW 或 10 mW
3、占用带宽：＜200 kHz
4、话筒增益偏移范围：0 - 21 dB（3dB 步进）
5、工作范围：直线距离可达100米</t>
  </si>
  <si>
    <t>无线腰包机</t>
  </si>
  <si>
    <t>1、电池类型： 1.5V AA电池或可充电锂电池
2、发射功率：1 mW 或 10 mW
3、占用带宽：＜200 kHz
4、调制类型： 舒尔专利数字技术
5、话筒增益偏移范围：0 - 21 dB（3dB 步进）</t>
  </si>
  <si>
    <t>领夹话筒</t>
  </si>
  <si>
    <t>1、传感器类型：电容
2、拾音模式：全向
3、频率范围：20 Hz - 20 kHz
4、灵敏度（1kHz，开路电压）：-41 dBV/Pa（9 mV）
5、最大声压级（1kHz，1%总谐波失真，1kΩ 负载时）：107 dB
6、等效输出噪音（A加权）：34 dB SPL
7、信噪比（参考94 dB SPL 1 kHz 时）：60 dB</t>
  </si>
  <si>
    <t>无线头戴话筒</t>
  </si>
  <si>
    <t>电容无线头戴话筒：
1、心形微型头戴电容话筒；
2、频率响应20Hz-20kHz，最大声压级107dB，信噪比60dB；
3、TQG插口，需连接无线腰包式发射机，配合无线系统使用；
4、颜色：深褐色</t>
  </si>
  <si>
    <t>天线分配放大器</t>
  </si>
  <si>
    <t xml:space="preserve">1、频率相应：470~952 MHz ，
2、发射信号强度(gain)  - 0.5~3 dB ，
3、连接输出阻抗 ≥25 dB </t>
  </si>
  <si>
    <t>有源天线</t>
  </si>
  <si>
    <t>1、射频频率范围：470 - 900 MHz
2、天线增益：在轴 7.5dB
3、阻抗：50欧</t>
  </si>
  <si>
    <t>馈线</t>
  </si>
  <si>
    <t>百通
京声
成丰</t>
  </si>
  <si>
    <t>1、同轴电缆,
2、接口：BNC-BNC
3、类型：RG213/U 型
4、阻抗：50 Ω
5、长度：30 米（100 英尺）</t>
  </si>
  <si>
    <t>条</t>
  </si>
  <si>
    <t>电容合唱话筒（吊麦）</t>
  </si>
  <si>
    <t>DPA
AUDIX
SHURE</t>
  </si>
  <si>
    <t>1、大振膜电容话筒，适用于人声、合唱团、钢琴、原声乐器和Overheads的大振膜电容话筒。A133外观紧凑现代，是播客、专业音频制作、录音棚和现场舞台表演的理想之选，可切换10dB衰减按钮和低频滚降滤波器。
2、换能器/极头技术：33mm驻极体电容话筒头/ 29mm 3.4微米喷镀金振膜
3、频率响应：40 Hz – 20 kHz
4、指向性：心型
5、输出阻抗：150 ohms
6、灵敏度：23 mV / Pa @ 1k
7、信噪比：84 dB
8、最大声压级：140 dB（加入衰减后150dB）
9、动态范围：130 dB
10、等效噪声级：10dBA
11、工作电压：48 V (± 4 V) 幻象</t>
  </si>
  <si>
    <t>舞台监督系统</t>
  </si>
  <si>
    <t>高清一体化网络云台PTZ彩色视频摄像机</t>
  </si>
  <si>
    <t>SONY（索尼）
panasonic（松下）
BOLIN（保凌）</t>
  </si>
  <si>
    <t>1、▲成像器件：1/2.5 英寸 逐行扫描 Exmor R CMOS传感器，851万像素
2、▲NDI HX3官方认证
3、输出格式：最高支持4K/60P，同时支持1080p/60、1080i/60等格式输出，且向下兼容。
4、光学变倍20X，数字变倍16倍
5、水平视场角：80度
6、最低照度：0.5lux（彩色），0.1lux（黑白）
7、图像风格：默认，清晰，明亮，柔和
8、白平衡模式：具有钠灯、自动、自动跟踪、室内、室外、一键触发；
9、支持宽动态，图像防抖，色彩矩阵
10、支持AI脸部聚焦，支持AI脸部自动曝光
11、支持Tally灯
12、一体化云台：水平: 350° (-175° 至 +175°); 变倍与转动速度自适应范围：0.05~100°/S；垂直: 210° (-30° 至 +180°); 变倍与转动速度自适应范围：0.05° 50°/S
13、预置位：255 个预置位, 最高速度：150°/s, 0~5 级可调节, 精度: 0.05°；且支持预支位冻结功能，预置位可以存储摄像机图像参数
14、支持4条PTZ轨迹跟踪巡航
15、图像翻转：支持（可桌面安装或吊顶安装）；支持POE供电
16、视频接口：具备HDMI、3G-SDI（1080P）、HD BaseT、USB3.0、NDI HX3接口，且能同时输出图像
17、控制协议：串口: VISCA, PELCO P/D, IP: VISCA Over IP, ONVIF，USB: UVC/UAC，红外控制</t>
  </si>
  <si>
    <t>摄像机支架</t>
  </si>
  <si>
    <t>1、摄像机原厂安装支架</t>
  </si>
  <si>
    <t>会议摄像机控制键盘</t>
  </si>
  <si>
    <t>1、支持串行RS232/RS422/IP混合联控
2、支持协议：Visca，Pelco D/P,IP ONVIF，VISCA OVER IP
3、支持快速访问控制
4、支持2组RS422串口VISCA协议菊花链控制2x7台摄像机
5、高质量的同步六向操纵杆控制
6、多色按键/旋钮指示灯
7、电源供电：DC 12V,POE
8、通过USB口可对控制器及时升级，以保持控制器的性能最新
9、同时兼容Sony BRC、SRG等系列PTZ摄像机以及及市场上大多数支持RS232 / RS422 / RS485,IP控制的PTZ摄像机</t>
  </si>
  <si>
    <t>云台网络摄像机</t>
  </si>
  <si>
    <t>大华
海康
宇视</t>
  </si>
  <si>
    <t>1、传感器类型：1/1.8英寸CMOS；
2、像素：400万；
3、最大分辨率：2688×1520；
4、最低照度：0.0005lux（彩色模式）； 0lux（补光灯开启）；
5、最大补光距离：30m（暖光）；
6、补光灯：2颗（暖光灯）；
7、镜头类型：定焦；
8、镜头焦距：2.8mm；
9、镜头光圈：F1.0；
10、视场角：水平：112°；垂直：60°；对角：134°；
11、周界防范：绊线入侵；区域入侵；
12、智能编码：H.264：支持；H.265：支持；
13、宽动态：120dB；
14、走廊模式：90°/270°（在2688×1520分辨率及以下支持）；
15、自适应镜头校正（图像矫正）：支持；
16、内置MIC：支持，内置1个MIC；
17、报警事件：网络断开；IP冲突；非法访问；动态检测；视频遮挡；绊线入侵；区域入侵；音频异常侦测；电压检测；SMD；安全异常；
18、接入标准：ONVIF（Profile S &amp; Profile T）；CGI；GB/T28181-2022（双国标）；大华云联；
19、预览最大用户数：20个（总带宽：48M）；
20、供电方式：DC12V/PoE；
22、防护等级：IP67；
23、防腐蚀等级：普通防护</t>
  </si>
  <si>
    <t>400万全彩定焦枪型网络摄像机</t>
  </si>
  <si>
    <t>1、传感器类型：1/1.8英寸CMOS；
2、像素：400万；
3、最大分辨率：2688×1520；
4、最低照度：0.0005lux（彩色模式）； 0lux（补光灯开启）；
5、最大补光距离：40m（暖光）；
6、补光灯：4颗（暖光灯）；
7、镜头类型：定焦；
8、镜头焦距：6mm；
9、镜头光圈：F1.0；
10、视场角：水平：58°；垂直：31°；对角：67°；
11、周界防范：绊线入侵；区域入侵；
12、智能编码：H.264：支持；H.265：支持；
13、宽动态：120dB；
14、走廊模式：90°/270°（在2688×1520分辨率及以下支持）；
15、自适应镜头校正（图像矫正）：支持；
16、内置MIC：支持，内置1个MIC；
17、报警事件：网络断开；IP冲突；非法访问；动态检测；视频遮挡；绊线入侵；区域入侵；音频异常侦测；电压检测；SMD；安全异常；
18、接入标准：ONVIF（Profile S &amp; Profile T）；CGI；GB/T28181-2022（双国标）；大华云联；
19、预览最大用户数：20个（总带宽：48M）；
20、供电方式：DC12V/PoE；
21、防护等级：IP67；</t>
  </si>
  <si>
    <t>壁装/吊装支架</t>
  </si>
  <si>
    <t>1、尺寸为φ95.0*185.0mm
2、采用铝合金材质，不易生锈
3、支持最大承重1.0kg
4、支持壁装，吊装，面装安装方式
5、支持水平：0~360°；垂直：0~90°旋转角度范围
6、适用M型/K型/B型/D型/F型枪机型</t>
  </si>
  <si>
    <t>1、POE供电模块</t>
  </si>
  <si>
    <t>网络硬盘录像机</t>
  </si>
  <si>
    <t>1、支持嵌入式Linux系统，工业级嵌入式微控制器；
2、支持VGA、HDMI异源输出，HDMI视频输出分辨率最高达4K；
3、支持1路后智能人脸检测比对； 最大10个人脸库，共20000张人脸图片；2路后智能周界检测；4路后智能SMD；
4、支持前智能：人脸检测比对、周界防范、通用行为分析、立体行为分析、人群分布、人数统计、热度图、SMD功能；
5、可接驳16路支持ONVIF、RTSP协议的第三方摄像机和主流品牌摄像机；
6、支持2个SATA硬盘接口</t>
  </si>
  <si>
    <t>机械硬盘</t>
  </si>
  <si>
    <t>西部数据
希捷
东芝</t>
  </si>
  <si>
    <t>1、6TB-256MB-5400RPM-3.5英寸-SATA接口</t>
  </si>
  <si>
    <t>监视器</t>
  </si>
  <si>
    <t>大华
海康
小米</t>
  </si>
  <si>
    <t>1、工业级宽视角面板，适合24小时连续工作
2、FHD高清显示，高亮度，高对比度，画质清晰
3、6.5ms快速响应时间，画面无拖尾
4、显示面积大，体积小，重量轻
5、内置滤蓝光功能，可自由选择开启/关闭蓝光模式
6、专业散热设计，延长设备使用寿命
7、外置适配器电源，便于后期维护
8、低功耗，节能高效</t>
  </si>
  <si>
    <t>高清混合矩阵</t>
  </si>
  <si>
    <t>宽博
淳中
澜景</t>
  </si>
  <si>
    <t>1、8×8输入/输出规格 
2、8×8规格主体 
3、高数据速率数字背板设计确保了与目前使用的最高分辨率信号的完全兼容性，同时也为将来具有更高分辨率的新信号格式提供了升级的途径 
4、输入可选 HDMI、DVI、HDBaseT、两芯光纤、3G-SDI、VGA、AV、YPbPr；  
5、输出支持 HDMI、DVI、HDBaseT、两芯光纤、VGA、YPbPr、AV、3G-SDI； 
6、支持HDMI、DVI输出无缝切换功能； 
7、HDMI输入输出板卡支持4K@30分辨率，并向下兼容，支持电视墙拼接；
8、支持音频加嵌和解嵌功能； 
9、支持HDBaseT 收发远程供电； 
10、支持1080p/60Hz 深色和1920×1200信号通过CATx 电缆传输至100米距离，两芯单模光纤传输至 2000米距离； 
11、支持EDID 管理，可存储16 组EDID数据，允许读取输出设备 EDID或储存的EDID 并应用到任意输入卡上； 
12、支持HDCP 管理，可设置加密和解密 HDCP内容，确保信源正常显示； 
13、支持全插槽板卡热插拔功能； 
14、支持冗余电源供电（8×8除外） ； 
15、支持9 个场景预置和调用； 
16、自带LCD 液晶显示屏，实时显示由前面板按键设置的输入输出状态； 
17、提供RS-232，网络控制端口和前面板按键操作方式； 
18、提供宽博专有控制软件，方便远程控制；
19、支持音视频无缝切换功能，各通道信号间的切换时间小于1秒，且支持画面淡出、缩放、切出等切换效果。同时具备输出分辨率可调整功能，可在控制菜单内设置输出分辨率。 
20.支持单、双机热备份功能；</t>
  </si>
  <si>
    <t>4K30四路HDMI输入板卡</t>
  </si>
  <si>
    <t>1、符合HDMI 1.4标准；
2、支持超高清4K@30Hz分辨率，向下兼容；
3、支持高比特率音频格式（杜比TrueHD/DTSMaster音频）；
4、支持EDID管理功能；
5、支持HDCP管理功能；
6、支持3.5mm音频加嵌功能；
7、支持画面拼接功能。</t>
  </si>
  <si>
    <t>4K30四路HDMI无缝输出板卡</t>
  </si>
  <si>
    <t>1、支持4K@30Hz分辨率并向下兼容；
2、支持无缝切换功能；
3、支持音视频无缝切换功能，各通道信号间的切换时间小于1秒；
4、支持输出分辨率可调整功能，可在控制菜单内设置输出分辨率；
5、支持画面拼接功能；</t>
  </si>
  <si>
    <t>HDMI光纤线</t>
  </si>
  <si>
    <t>国标</t>
  </si>
  <si>
    <t>1、HDMI光纤线，规格：50\60\70\80等
2、满足系统的安装使用需求</t>
  </si>
  <si>
    <t>二、</t>
  </si>
  <si>
    <t>舞台灯光系统</t>
  </si>
  <si>
    <t>控制及配套部分</t>
  </si>
  <si>
    <t>灯光控制台</t>
  </si>
  <si>
    <t>韵鹏
领焰
非蓝</t>
  </si>
  <si>
    <t>1、≥6个DMX输出, 1个DMX输入,连接扩展器,最高可支持65536个通道参数
2、≥内置2个电动可调可视角度的15.4英寸触摸屏,内置一个9寸高亮度触摸屏，可外置1个触摸屏
3、≥15个高精度手动推杆（60mm）、2个AB场手动推杆(100mm)
4、1个主控推杆，一个调光轮、6个编码器（带PUSH功能）、1个高灵敏轨迹球
5、2个千兆以太网口，支持MA NET，ARTNET，ETC NET2,PATHPORT,SCAN,SHOWNET,KINET1信号
5个USB2.0口
6、独立可调黄色背光按键,内置键盘
7、MIDI输入输出接口，LTC/SMPTE时间码，支持RDM</t>
  </si>
  <si>
    <t>DMX扩展器</t>
  </si>
  <si>
    <t xml:space="preserve">1、在Grand Ma2系统模式下，可控制多达65536个参数（最多256个DMX线路）
2、4096 HTP / LTP参数
3、8个DMX输出
4、内置7寸触摸屏　
5、1 个以太网连接器、4个USB2.0接口
</t>
  </si>
  <si>
    <t>8路DMX放大器</t>
  </si>
  <si>
    <t>RGB
润康
SQD</t>
  </si>
  <si>
    <t xml:space="preserve">1、带RDM功能                                                                                                                                                                                    2、1路输入，1路直通输出，8路光电隔离信号分配输出                                                                                                                                                                                                               3、每路带隔离电源保护电路                                                                                                                                                                       4、每路带一个数字信号指示灯                                               </t>
  </si>
  <si>
    <t>60路直通大柜</t>
  </si>
  <si>
    <t>1、固定式电源直通柜，≥60路，每路6KW； 
2、具有三相空气400A开关总控，每路分空气开关分控的直通电源柜，均可与各电脑灯具常规灯具、临时用电设备配接； 
3、使用作为用电设备带过流、短路保护的电源配送、供电部分； 
4、总控及分控空气开关具有过流、短路保护功能； 
5、三相总控输入、输出端电源指示； 
6、总零线、总地线铜排输入、输出便于接线； 
7、采用高精度的三相电压和电流表，实时监视三相电流和电 压；
8、采用高阻性、大电流的接线端子； 
9、安装简易、快捷，火线、零线和地线在后门连接； 
10、须提供第三方检测报告复印件 
11、获得CQC认证证书,通过CE认证、RoHS认证获得证书；</t>
  </si>
  <si>
    <t>灯具及效果设备</t>
  </si>
  <si>
    <t>LED三合一图案光束电脑灯</t>
  </si>
  <si>
    <t>雅江
升龙
舞台之光</t>
  </si>
  <si>
    <r>
      <rPr>
        <sz val="10"/>
        <rFont val="宋体"/>
        <charset val="134"/>
        <scheme val="minor"/>
      </rPr>
      <t>1、光源：≥400W白光LED模组
2、色温：7000K
3、光源寿命：≥20000小时 
4、显示指数（CRI）: 70
5、光通量：15000lm 
6、CMY混</t>
    </r>
    <r>
      <rPr>
        <sz val="10"/>
        <rFont val="微软雅黑"/>
        <charset val="134"/>
      </rPr>
      <t>⾊</t>
    </r>
    <r>
      <rPr>
        <sz val="10"/>
        <rFont val="宋体"/>
        <charset val="134"/>
        <scheme val="minor"/>
      </rPr>
      <t>+CTO色温校正 
7、颜</t>
    </r>
    <r>
      <rPr>
        <sz val="10"/>
        <rFont val="微软雅黑"/>
        <charset val="134"/>
      </rPr>
      <t>⾊</t>
    </r>
    <r>
      <rPr>
        <sz val="10"/>
        <rFont val="宋体"/>
        <charset val="134"/>
        <scheme val="minor"/>
      </rPr>
      <t>盘：</t>
    </r>
    <r>
      <rPr>
        <sz val="10"/>
        <rFont val="Cambria Math"/>
        <charset val="134"/>
      </rPr>
      <t>≥</t>
    </r>
    <r>
      <rPr>
        <sz val="10"/>
        <rFont val="宋体"/>
        <charset val="134"/>
        <scheme val="minor"/>
      </rPr>
      <t>6个固定式色片+白光，半色效果，色片可任意定位，带双向旋转的彩虹效果 
图案盘：1个固定图案盘：≥5个图案片+白圆+效果盘，带图案抖动和图案任意定位功能
1个旋转图案盘：≥7个图案片+白圆，带图案抖动和图案任意定位功能
8、配备可双向旋转四棱镜，1个雾化片
9、机械线性光圈,5%-100%线性调整，光圈缩放效果
10、X轴/Y轴：540°/270° 
11、控制模式：DMX512, RDM，控制通道：35/51通道
▲提供带有“CMA”或“CNAS”标志的第三方检测或检验报告 。</t>
    </r>
  </si>
  <si>
    <t>LED摇头光束电脑灯</t>
  </si>
  <si>
    <t>1、电    压：AC90V-240V,50/60Hz
2、总 功 率：≥450W
3、光    源：≥380WLED白光模组，寿命：≥20000H
4、显色指数（CRI）:≥90
5、色    温：8000K
6、缩放角度：2°
7、线性调光：电子线性调光0~100%
8、频    闪：0-25Hz
9、控制方式：DMX512,手动主从机，自走，声控RDM
10、DMX通道：12CH/15CH.
11、水平/垂直：扫描系统具有自动纠错的复位功能，,水平扫描角度540°,垂直扫描角度270°，（16bit精度扫描）                                                                                      
12、颜色系统：色盘，≥13种颜色 + 白光
13、图案系统：1个固定图案盘≥14个图案 +白光，带图案抖动和图案任意定位功能
14、棱    镜：双向可调速旋转48棱镜
15、雾    化：独立雾化
16、显    示：1.8寸TFT显示屏，180°可旋转，中英文可切换
17、控制协议支持标准 DMX512 协议，具备快速直插式DMX信号接口，并支持RDM 功能  
▲提供带有“CMA”或“CNAS”标志的第三方检测或检验报告 。</t>
  </si>
  <si>
    <t>LED成像灯</t>
  </si>
  <si>
    <t xml:space="preserve">1、输入电源：≥AC100-240V，50-60Hz 
2、整灯功率 : 不小于220W
3、光源：EDISON单颗LED模组200W 
4、显色指数：≥ 95 电视照明指数：TLCI≥95
5、光源寿命：≥50000小时 
6、光学材料：K9光学透镜
7、色温：3200K/5600K/RGBW 可选 
8、光学角度：19°、26°、36°、50°可选
9、调光：0-100% 线性调光 
10、频闪：≤25Hz 电子频闪 
11、在高清摄像机下无闪烁 
12、刷新频率：≥20000Hz
13、控制模式：RDM 协议 /DMX512 , 自走模式，主从 
模式 , 2个国际标准通道                                                                                           ▲提供带有“CMA”或“CNAS”标志的第三方检测或检验报告 。                                                 </t>
  </si>
  <si>
    <t>LED平板会议灯</t>
  </si>
  <si>
    <t>1、输入电源：≥AC110-240V, 50/60Hz  
2、额定功率:≥200W                                                
3、光源数量:≥432颗
4、光束角度:≥120
5、色温:支持3200K-5600K可调
6、显色指数: ≥95
7、光输出:≥11500 Lm
8、支持0-100% 线性调光，具有≥2种调光模式和≥3种调光曲线
▲提供带有“CMA”或“CNAS”标志的第三方检测或检验报告 。</t>
  </si>
  <si>
    <t>LED染色灯</t>
  </si>
  <si>
    <t>1、电压：≥100-240V/50-60Hz
2、功率：不小于200W                                                                      
3、光源：不少于18颗10W RGBW 4合1 LED
4、信号：DMX512、RDM、主从模式、手动
5、4/5/6/8/11多种控制通道模式可选
6、LED数码显示
7、电子调光：0～100%线性调节
8、频闪：1～30次/秒线性调节
9、冷却方式：温控控制或智能风扇控制  
▲提供带有“CMA”或“CNAS”标志的第三方检测或检验报告 。</t>
  </si>
  <si>
    <t>追光灯</t>
  </si>
  <si>
    <t>隆达</t>
  </si>
  <si>
    <t>1、电源电压：AC230V 50/60Hz，LED光源功率：≥600W；
2、色    温：8000K±5%  ；
3、显色指数：Ra&gt;80；
4、光    圈：5%~100%光圈；
5、出光角度：不劣于5°~10°；
6、效    果：包含雾化功能，内置色架，CTO （8000K~3200K）调节；
7、配件配备航空箱一个、灯叉一个、色架一个、脚架一个</t>
  </si>
  <si>
    <t>薄雾机</t>
  </si>
  <si>
    <t>惠浦
DJPOWER
孝文</t>
  </si>
  <si>
    <t>1、电压：AC110-240V/50-60Hz
2、功率：650W
3、预热时间：不需要预热，油性
4、油瓶容积：3公升
5、安装：吊挂，平放
6、控制：DMX，遥控，触摸</t>
  </si>
  <si>
    <t>泡泡机</t>
  </si>
  <si>
    <t>1、电压；AC110-240V/50-60HZ
2、功率：350W , 风机：进口风机
3、控制：遥控、电控、DMX                                 4、持续时间：90分钟
5、水桶容量：3L
6、覆盖范围：≥500平方米</t>
  </si>
  <si>
    <t>雾机耗材</t>
  </si>
  <si>
    <t>1公升,油性，一件10瓶， 非燃性液体，完全符合最严格的健康和安全规定，它的成份可以延长机器的使用寿命。</t>
  </si>
  <si>
    <t>箱</t>
  </si>
  <si>
    <t>泡泡机耗材</t>
  </si>
  <si>
    <t>一箱四桶每桶五升</t>
  </si>
  <si>
    <t>灯具安全链</t>
  </si>
  <si>
    <t>1、荷载50-80KG</t>
  </si>
  <si>
    <t>灯具灯钩</t>
  </si>
  <si>
    <t>1、荷载50-80KG 适用直径50MM/60MM灯杆</t>
  </si>
  <si>
    <t>三、</t>
  </si>
  <si>
    <t>LED视频显示系统</t>
  </si>
  <si>
    <t>主屏部分  显示尺寸：16m*4.8m    模组：宽50*高30  屏体像素点：宽5200*高1560</t>
  </si>
  <si>
    <t>室内Q3.0H全彩</t>
  </si>
  <si>
    <t>洲明
利亚德
强力巨彩</t>
  </si>
  <si>
    <t>1、像素点间距：≤3.0mm
2、像素密度：≥105625 Dots/m2
3、单元板分辨率：≥5408 Dots
4、显示效果：4K超清显示、色温均匀性好、亮度均匀性好，对比度高、色域广
5、驱动方式：恒流驱动
6、供电方式：支持电源均流DC4.2V～DC5V，供电支持电源双输出电压DC2.8V/DC3.8V
7、整屏平整度：≤0.04mm，模组平整度：≤0.03mm，拼接缝：≤0.03mm
8、白平衡亮度：≥600Cd/m²，亮度均匀性：≥99%
9、水平视角：≥170°，垂直视角：≥170°
10、对比度：≥8000：1
11、刷新率：≥3840Hz
12、浪涌 （冲击）抗扰度：LED 显示屏通过符合 GB/T17626.5-2008 标准的浪涌 （冲击）抗扰度试验
13、具备防蓝光护眼功能，蓝光辐射能量≤20%。蓝光辐射能量值对人眼视网膜无伤害，LED显示屏蓝光辐亮度≤80W.m-2.sr-1,符合肉眼观看标准。
14、为不影响屏体周边人员的健康，要求投标人所投LED显示屏在正常工作中，显示屏1m范围内，前后左右4个位置噪音不大于1.4dB；所投LED显示屏观看舒适度需符合：“人眼视觉舒适度(VICO)1级，基本无疲劳感。</t>
  </si>
  <si>
    <t>平方</t>
  </si>
  <si>
    <t>接收卡</t>
  </si>
  <si>
    <t>诺瓦
凯士达
卡莱特</t>
  </si>
  <si>
    <t>无需再配转接板，更方便，成本更低；减少接插连接件，减少故障点，故障率更低；支持常规芯片实现高刷新、高灰度、高亮度；细节处理更完美，可消除单元板设计引起的某行偏暗、低灰偏红、鬼影等问题；支持静态屏、2~64 扫之间的任意扫描类型；支持所有常规芯片、PWM 芯片和灯饰芯片；</t>
  </si>
  <si>
    <t>张</t>
  </si>
  <si>
    <t>电源</t>
  </si>
  <si>
    <t>（4.5V 40A）190*83*30mm 带保护盖 4.5V 40A高效节能电源</t>
  </si>
  <si>
    <t>侧屏部分  显示尺寸：1.92m*4.8m*2块    模组：宽6*高30  屏体像素点：宽1032*高2580</t>
  </si>
  <si>
    <t>室内Q1.8H全彩</t>
  </si>
  <si>
    <t>1、像素点间距：≤1.86mm
2、像素密度：≥ 289000Dots/m2
3、单元板分辨率：≥14792 Dots
4、显示效果：4K超清显示、色温均匀性好、亮度均匀性好，对比度高、色域广
5、驱动方式：恒流驱动
6、供电方式：支持电源均流DC4.2V～DC5V，供电支持电源双输出电压DC2.8V/DC3.8V
7、整屏平整度：≤0.04mm，模组平整度：≤0.03mm，拼接缝：≤0.03mm
8、白平衡亮度：≥600Cd/m²，亮度均匀性：≥99%
9、水平视角：≥170°，垂直视角：≥170°
10、对比度：≥8000：1
11、刷新率：≥3840Hz
12、具有多点测温系统、通讯检测、电源检测、可实现远程监督控制，对可能发生的潜在故障记录日志，并向操作员发出警报信息
13、具有单点亮度校正，校正后亮度损失≤8%；具有颜色校正功能，具有灰度校正，支持模组校正，具有校正数据存储及自动回读功能
14、可实现LED单点检测，通讯检测、温度检测、电源检测、温度监控等功能。
15、光生物安全检测：无危害类：8h（30000s）曝辐中不造成光化学紫外危害（ES），并在16min（1000s）内不造成近紫外危害（EUVA），并在2.8h（10000s）内不造成对视网膜蓝光危害（LB）并在10s内不造成对视网膜热危害（LR），且在1000s内不造成对眼睛的红外辐射危害（EIR）
16、浪涌 （冲击）抗扰度：LED 显示屏通过符合 GB/T17626.5-2008 标准的浪涌 （冲击）抗扰度试验
17、具备防蓝光护眼功能，蓝光辐射能量≤20%。蓝光辐射能量值对人眼视网膜无伤害，LED显示屏蓝光辐亮度≤80W.m-2.sr-1,符合肉眼观看标准。
18、为不影响屏体周边人员的健康，要求投标人所投LED显示屏在正常工作中，显示屏1m范围内，前后左右4个位置噪音不大于1.4dB；所投LED显示屏观看舒适度需符合：“人眼视觉舒适度(VICO)1级，基本无疲劳感。</t>
  </si>
  <si>
    <t xml:space="preserve">会标屏  显示尺寸：20.064m*0.76m    模组：宽66*高5  </t>
  </si>
  <si>
    <t>室内P4.75单红</t>
  </si>
  <si>
    <t>1、像素构成：1R
2、像素点间距：4.75mm
3、分辩率：64x32=2048 Dots
4、每平方密度：45000Dots/㎡
5、尺寸（长*宽*厚)：304*152*14.5（mm）
6、重量：0.5kg
7、功率：&lt;42.5W
8、最大电流：&lt;8.5A
9、最大功耗：850W/㎡
10、平均功耗：400-500W/㎡
11、最佳视距：≥4.75m</t>
  </si>
  <si>
    <t>控制卡</t>
  </si>
  <si>
    <t>视频系统控制处理部分</t>
  </si>
  <si>
    <t>视频处理器</t>
  </si>
  <si>
    <t>输入
1、最大4096×2160@60Hz输入分辨率
2、2路4K输入：1×DP1.2，1×HDMI2.0
3、4路2K输入：2×HDMI1.4，2×DVI
4、1路U盘接口
输出
1、最大带载1703万像素
2、26路千兆网口输出或3路万兆光口输出，任选一种
音频
1、1路独立音频输入
2、1路独立音频输出
3、支持HDMI和DP音频解析输出
功能说明
1、最多6窗口显示，每个窗口1个图层，图层之间相互覆盖（1个4K输入信号时，同时可支持4路高清输入，支持5个窗口；2个4K输入信号时，只支持2个窗口）
2、窗口任意漫游、自由缩放窗口，最小64×64分辨率
3、视频信号任意裁剪、无缝切换，裁剪框大小可自由调节，最小64×64分辨率
4、精确颜色管理，可调节显示屏色域，需对应型号接收卡支持
5、视频同步锁相技术，支持锁定内部vsync、输入信号源、自动锁相（按照图层锁相）
6、支持亮度和色温调节，支持精确色温
控制
1、USB接口控制及级联
2、RS232串口协议控制
3、支持LAN口控制
4、支持手机APP控制</t>
  </si>
  <si>
    <t>视频服务器</t>
  </si>
  <si>
    <t>1、工控机系列：3U塔式机箱
2、CPU Intel 3.3G，内存8G，硬盘1000G，千兆网卡,DVD
3、独立PCI显卡插槽，独立显卡
4、23.5寸显示器 
5、可连续工作30天</t>
  </si>
  <si>
    <t>配电柜</t>
  </si>
  <si>
    <t>1、含主控开关、PLC控制、分路控制开关、漏电保护器、接地端子等控制元件。
2、含配电柜、优质避雷器：配电柜应具有防雷、分步启动过流﹑过压﹑欠压保护功能；具有防腐、防锈、防水、防尘的功能；
3、具有断电保护功能
4、能实现对LED显示屏的远程控制上电，实现多时段智能定时开关屏电源。
5、100KW</t>
  </si>
  <si>
    <t>屏体内部辅材</t>
  </si>
  <si>
    <t>长排线，LED屏体内220V供电、六类网线、线管铺设等</t>
  </si>
  <si>
    <t>钢结构包边</t>
  </si>
  <si>
    <t>1、LED屏幕钢结构包边黑色
2、钢制支架，现场定制，由装修人员根据现场情况做包边装饰</t>
  </si>
  <si>
    <t>同批次产品备品备件</t>
  </si>
  <si>
    <t>与背景屏幕同品牌批次</t>
  </si>
  <si>
    <t>与侧屏同品牌批次</t>
  </si>
  <si>
    <t>与会标屏幕同品牌批次</t>
  </si>
  <si>
    <t>集成HUB75，无需再配转接板，更方便，成本更低；减少接插连接件，减少故障点，故障率更低；支持常规芯片实现高刷新、高灰度、高亮度；细节处理更完美，可消除单元板设计引起的某行偏暗、低灰偏红、鬼影等问题；支持静态屏、2~64 扫之间的任意扫描类型；支持所有常规芯片、PWM 芯片和灯饰芯片；</t>
  </si>
  <si>
    <t>四、</t>
  </si>
  <si>
    <t>舞台吊挂及幕布系统</t>
  </si>
  <si>
    <t>舞台顶部灯光吊杆</t>
  </si>
  <si>
    <t>小金
耀纳
锐鹰</t>
  </si>
  <si>
    <t>杆体长20米，300*300mm三角架，铝合金，主管50*3mm，副管30*2mm，斜管25*2mm</t>
  </si>
  <si>
    <t>面光吊架</t>
  </si>
  <si>
    <t>电动葫芦</t>
  </si>
  <si>
    <t>怀鸽
牧德
炎兴</t>
  </si>
  <si>
    <t>1、起重量：1000 Kg 
2、提升速度(m/min)：5/7
3、链条等级：G80
4、链条表面：磷化（黑）
5、防护等级：IP55
6、电机功率(KW)： 1.5，电流消耗(A)： 3.7
7、限位方式：上下电子触点限位
▲8、产品需具备产品责任保险；</t>
  </si>
  <si>
    <t>电动葫芦触屏控制器</t>
  </si>
  <si>
    <t>触屏式控制器为高端数字化控制系统，所有控制选择集中
到液晶触摸屏上，以数字显示。
控制器可单独控制一台或多台电动葫芦升降，可对每个点
位进行用途名称备注编组，节省查找布点图纸的繁琐操作。
人体工程学设计的液晶操作台，外观精致、操作简单。
操作台与集成电路机柜分离式设计，中间只需一根信号线连
接，增加操作的便捷性和灵活性。
手持操作台配有摇杆式操作杆，上推或下拉时才能对电动葫
芦进行通电操作，不操作时摇杆复位中间，停止对操作系统
发送动作信号，让操作更具可控性与安全性。
操作台配有急停按钮，可对控制系统及供电进行紧急切断
处理，避免造成安全事故。</t>
  </si>
  <si>
    <t>黑色环形吊带</t>
  </si>
  <si>
    <t>卸扣</t>
  </si>
  <si>
    <t>电源线</t>
  </si>
  <si>
    <t>1、ZR-RVV3*1.0</t>
  </si>
  <si>
    <t>米</t>
  </si>
  <si>
    <t>1、ZR-RVV4*2.5</t>
  </si>
  <si>
    <t>手动葫芦（吊挂线阵列音箱使用）</t>
  </si>
  <si>
    <t>电动葫芦安装辅材</t>
  </si>
  <si>
    <t>电机功率：370W；
速度：0.01-1.2m/s；
传动箱和轨道总长：大幕约 21.0 米；
易装式，变频调速，带机械限位、行程限位。</t>
  </si>
  <si>
    <t>对开大幕控制系统</t>
  </si>
  <si>
    <t>越荣
中邦
大洲</t>
  </si>
  <si>
    <t>轻型大幕对开轨道</t>
  </si>
  <si>
    <t>轻型对开铝合金成品轨道 1 道，含传动箱尺寸，21.0 米；
含轨道，行程开关，挂钩，头车，推车等</t>
  </si>
  <si>
    <t>对开大幕三角桁架</t>
  </si>
  <si>
    <t>尺寸：300×300×21000mm；
铝合金材料</t>
  </si>
  <si>
    <t>对开大幕</t>
  </si>
  <si>
    <t>万里
星海湖
中邦</t>
  </si>
  <si>
    <t>幕布尺寸：21m×6m×3折×2块
材质：天鹅绒/320g/m2， 幕布阻燃防火质量要符合《建筑材料及制品燃烧性能分级》（GB8624-2012）要求，防火等级为 B1 级
颜色：红色</t>
  </si>
  <si>
    <t>㎡</t>
  </si>
  <si>
    <t>对开大幕衬里</t>
  </si>
  <si>
    <t>幕布尺寸：21m×6m×2块
材质：富春纺/120g/m2， 幕布阻燃防火质量要符合《建筑材料及制品燃烧性能分级》（GB8624-2012）要求，防火等级为 B1 级</t>
  </si>
  <si>
    <t>侧光安装吊架</t>
  </si>
  <si>
    <t>固定安装
主材：50管
详见图纸</t>
  </si>
  <si>
    <t>五、</t>
  </si>
  <si>
    <t>安装辅材及线材</t>
  </si>
  <si>
    <t>电源时序器</t>
  </si>
  <si>
    <t>EM
HMAUDIO
EASTCATO</t>
  </si>
  <si>
    <t>8路电源时序器</t>
  </si>
  <si>
    <t>机柜</t>
  </si>
  <si>
    <t>图腾
金盾
照章</t>
  </si>
  <si>
    <t>42U标准机柜，600×800，含机柜底座</t>
  </si>
  <si>
    <t>音频线</t>
  </si>
  <si>
    <t>1、规格：两芯屏蔽电缆（用于音频信号线）</t>
  </si>
  <si>
    <t>话筒线</t>
  </si>
  <si>
    <t>1、规格：两芯屏蔽话筒线（适用于固定安装）</t>
  </si>
  <si>
    <t>护套音箱线</t>
  </si>
  <si>
    <t>1、规格：2*3.62</t>
  </si>
  <si>
    <t>舞台灯光阻燃电缆</t>
  </si>
  <si>
    <t>1、低烟、无卤、阻燃电缆；WDZ-ZR-RVV3*4</t>
  </si>
  <si>
    <t>DMX信号线缆</t>
  </si>
  <si>
    <t>1、RS485  1P</t>
  </si>
  <si>
    <t>舞台灯光阻燃软扁平电缆</t>
  </si>
  <si>
    <t>1、低烟、无卤、阻燃电缆；WDZ-9*4mm²+1*TCP+2*DMX</t>
  </si>
  <si>
    <t>网线</t>
  </si>
  <si>
    <t>1、六类屏蔽网线</t>
  </si>
  <si>
    <t>其他安装辅材及接插件</t>
  </si>
  <si>
    <t>1、包含音箱信号接插件、灯光系统信号接插件、电源接插件，6个地插，2个舞台综合接口箱、PDU电源条等；
2、包含不同规格的桥架，PVC线管等；</t>
  </si>
  <si>
    <t>系统集成</t>
  </si>
  <si>
    <t>安装调试费、售后服务、运输费、管理费、保险费</t>
  </si>
  <si>
    <t>672人多功能厅声光像系统报价小计:</t>
  </si>
  <si>
    <t>税费（13%）</t>
  </si>
  <si>
    <t>672人报告厅专业声光电系统工程总价</t>
  </si>
  <si>
    <t>大报告厅家具部分预算清单</t>
  </si>
  <si>
    <t>编号</t>
  </si>
  <si>
    <t>图片</t>
  </si>
  <si>
    <t>名称</t>
  </si>
  <si>
    <t>尺寸/材质</t>
  </si>
  <si>
    <t>数量</t>
  </si>
  <si>
    <t>单价</t>
  </si>
  <si>
    <t>礼堂椅红色（带头套、写字板、后置水杯架）</t>
  </si>
  <si>
    <t>1、座椅中心距580±5mm、座高440±10mm、座包打开到背后最长760±10mm、椅高1030±10mm，地面到扶手面高度605±5mm。
2、背内板：采用优质夹板经模具压注成型。外型成弧型，美观大方，具有曲线美。
3、座、背海绵采用高密度聚酯定型海绵原料，经模具冷固发泡一体成型。
4、背外板：采用优质高密度硬木多层板，经模具冷压注成型，不褪色，抗变型。背外板规格：长度为750±5mm mm，宽度为495±5mm，厚度为15mm。
5、座外板：采用优质高密度硬木多层板经模具压注成型。尺寸规格：长度为460±5mm，宽度为430±5 mm，厚度为15mm。
5、面料为优质品牌耐磨毛麻纺织面料,要求耐磨性高,渗透力强,吸声效果好、软硬适中、使用长时间无起球、褪色等。
6、写字板：采用环保E1级三聚氰胺饰面板，桌面造型为不规则体，四周截面采用PP塑料一次性注塑封边成型，无接缝，桌面四周正反面为圆弧边，坐人下去正前方与背面分别带有长160mm一次性注塑封边笔槽。书写板规格：285*245*20mm（长宽±5mm）。
7、写字板支架：采用新型直接焊接成型链接件φ14mm实心冷拉圆铁支架与优质T3。0mm热板，经焊接、打磨、除油除锈、磷化、高温静电喷涂等工序处理；写字板支架与写字板组合后能承重静压100KG无变形、断裂现象。
8、扶手脚架采用优质A级热轧板T2.0mm经模具冲压焊接成型其框架宽度80mm、长度430mm、高度385mm，底脚板采用2 mm优质冷轧钢冲压成型，脚管采用80X40XT1.5优质方管经二氧化碳焊接成型，表面采用防锈静电喷亚光黑处理。
9、扶手面盖：采用优质橡胶木加工成形，表面采用优质PU环保聚酯面漆涂饰，光滑亮丽，厚度为26mm长度440mm、宽80mm。
10、扶手框装饰侧板：选用优质高密度中纤板经模具一次成型并弃用传统易脱落、易变形的外扣式工艺采用新型内嵌式使之更加稳固、实用。
11、回位功能：座内采用扭簧与阻尼器(慢回位)结构，持久耐用，而且无回位噪音。
12、座椅固定：采用优质自攻螺丝与内六角M6、M8电镀或者镀络坚固螺丝连接紧固。</t>
  </si>
  <si>
    <t>礼堂椅红色
（带头套、后置水杯架）</t>
  </si>
  <si>
    <t>1座椅根据人体形态工程学原理设计制造，背垫和座垫之弧形完全符合人体生理曲线，外形美观，大方，座高和座深合理，坐感舒适，座垫可自动回位。
2、座椅中心距570±5mm、座高450±10mm、座包打开到背后最长725±10mm、椅高1050±10mm,扶手脚高680±5mm、地面到扶手面高度630±5mm。
3、座椅外板采用优质高密度多层板经胶粘剂与高频热压机一次成型座、背外板，再经修边、打磨和多层油漆底面等多道工序，面采用优质PU环保聚酯油漆饰面，油漆吸附力强、耐腐蚀、易清洗等。
4、座、背海绵采用高密度聚酯定型海绵原料，经模具冷固发泡一体成型，座、背海绵与瓦型座背外板相呼应。
5、面料为优质品牌耐磨毛麻纺织面料,,要求耐磨性高,渗透力强,吸声效果好、软硬适中、使用长时间无气球、褪色等。
6、扶手面采用优质橡胶实木木材加工成形，表面采用优质PU环保聚酯面漆涂饰，光滑亮丽。
7、椅脚架选用优质环保铝合金材质经模具一次性成型，净重不低于3.14kg表面经打磨抛光、电泳、抛光处理。
8、扶手脚架侧板装饰面板：由3块厚4mm装饰板外覆耐磨毛麻纺织面料组成。
9、椅座弃用市场传统木框钉架工艺启用新型铁框工艺（座外板与座海绵组装采用正侧、后侧隐藏型固定，即座外板正面无任何螺丝）。
10、座椅角码：选用优质不锈钢板经模具一次焊接成型。
11、座椅回弹：选用阻尼棒无声回复结构。
12、座椅固定：采用优质自攻螺丝与内六角M6、M8电镀或者镀络坚固螺丝连接紧固。</t>
  </si>
  <si>
    <t>培训桌</t>
  </si>
  <si>
    <t>规格：1200W*600D*750H
材质:(1)基材:采用优质E1级高密度中纤板材，符合国家强制性标准GB18583-2008 《室内装饰装修材料 胶粘剂中有害物质限量》的要求。胶合和附着性能丰固、经久耐
用，各项指标均达到国际环保要求。(2)面材:优质环保AM级天然木皮饰面，面材平整
度高，误差不大于0.1mm，经过防虫防腐处理，耐磨性好，纹理清自然，色泽一致,接
口自然平整。(3)油漆:采用一级环保油溱;经9次以上油漆喷涂及打磨工艺，产品流平
性与流挂性好、透明度高、耐磨性好、色泽柔和，无颗粒、气泡、泛白、渣点，颜色
均匀:(4)封边:采用优质白木进行封边精修，物理性能佳，不易变开及开裂，封边细
腻，线条均匀，转角过渡自然，从而保证产品美观、大方、实用;</t>
  </si>
  <si>
    <t>演讲台（含学校lOGO）</t>
  </si>
  <si>
    <t>规格：680W*550D*1160H
材质:(1)基材:采用优质E1级高密度中纤板材，符合国家强制性标准GB18583-2008 《室内装饰装修材料 胶粘剂中有害物质限量》的要求。胶合和附着性能丰固、经久耐
用，各项指标均达到国际环保要求。(2)面材:优质环保AM级天然木皮饰面，面材平整
度高，误差不大于0.1mm，经过防虫防腐处理，耐磨性好，纹理清自然，色泽一致,接
口自然平整。(3)油漆:采用一级环保油溱;经9次以上油漆喷涂及打磨工艺，产品流平
性与流挂性好、透明度高、耐磨性好、色泽柔和，无颗粒、气泡、泛白、渣点，颜色
均匀:(4)封边:采用优质白木进行封边精修，物理性能佳，不易变开及开裂，封边细
腻，线条均匀，转角过渡自然，从而保证产品美观、大方、实用;</t>
  </si>
  <si>
    <t>铝合金
舞台合唱台
16m*4m</t>
  </si>
  <si>
    <t>铝合金舞台合唱台:1m*2m的32块，
合唱台高度25-50-75-100cm。
▲1.面板框型材采用高强度铝合金6061-T6,独立开模设计。
▲2.面板为高密度合唱台专用防水防滑胶合板，具有阻燃、耐磨、抗氧化等特点，板厚为：18.0mm.
▲3.立柱型材采用高强度铝合金6061-T6，一块台板配置4条舞台立柱。
▲4.调节脚杯采用带胶垫万向调节脚杯，室内外均适合使用，可以手动调节使合唱台达到平衡，地面倾斜时，脚杯同样能自动调节到最佳状态，使合唱台平稳。
▲5.合唱台之间有卡扣连接，保障了合唱台整体的稳定性。
▲6.护栏：合唱台左右后面，3面护栏，保障人员在合唱台边缘的安全。                                                                                                                                                                                                                                                                                备注：制作尺寸：1m*2m
报价中所有铝合金产品均采用中国铝型材企业龙头提供的国际标准铝合金型材6061-T6，原材料到工厂后制作的产品是经过数十道程序在型腔模具中采用主流的氩弧焊焊接技术，焊接完成，经抛光打磨校正后用质地柔软的气泡膜包装后发货，铝合金舞台合唱台搭建完成后平均承重静荷载可达650kg/㎡。</t>
  </si>
  <si>
    <t>总计：</t>
  </si>
  <si>
    <t>广州华南商贸职业学院报告厅三--装修工程</t>
  </si>
  <si>
    <t>墙体开门洞</t>
  </si>
  <si>
    <t>1.机器切割墙面
2.人工拆墙                               3.垃圾清理至指定位置                          4.含门洞改造修补</t>
  </si>
  <si>
    <t>机械人工费</t>
  </si>
  <si>
    <t>m2</t>
  </si>
  <si>
    <t>机房砌块墙+封门洞</t>
  </si>
  <si>
    <t xml:space="preserve">1.墙体类型:内墙
2.墙体厚度:200以内
3.砌块品种、规格、强度等级:蒸压加气混凝土砌块
4.砂浆强度等级:水泥砂浆M7.5
</t>
  </si>
  <si>
    <t>m3</t>
  </si>
  <si>
    <t>墙面一般抹灰</t>
  </si>
  <si>
    <t>1.名称、部位:内墙面抹灰
2.底层厚度、砂浆配合比:14厚1:0.3:4.5水泥石膏砂浆打底扫毛
3.面层厚度、砂浆配合比:8厚1：4.5水泥砂装DPM40水泥砂浆罩面</t>
  </si>
  <si>
    <t>构造柱</t>
  </si>
  <si>
    <t>1.混凝土种类:普通商品混凝土
2.混凝土强度等级:C20
3.含钢筋
4.构造柱模板</t>
  </si>
  <si>
    <t>m</t>
  </si>
  <si>
    <t>墙体圈梁</t>
  </si>
  <si>
    <t>1.混凝土种类:普通商品混凝土
2.混凝土强度等级:C20
3.含钢筋
4.圈梁模板</t>
  </si>
  <si>
    <t>舞台右边轻钢龙骨硅酸钙板隔墙（280宽）</t>
  </si>
  <si>
    <t>工艺：轻钢龙骨基架，边框固定，主龙骨间距1米内，次龙骨和横撑间距0.6米内，根据现场调整，开灯孔不得裁断龙骨，面封阻燃板，内填隔音棉，使用专用防锈自功螺丝。工程标准：吊顶位置应准确，所有连接件必须拧紧、夹牢，安装应牢固，表面平整、无污染、折裂、缺掉角、凹痕等缺陷，水平度≤4mm 。按展开面面积计算工程量。</t>
  </si>
  <si>
    <t>品牌：龙牌、泰山、可耐福</t>
  </si>
  <si>
    <t>舞台上方轻钢龙骨硅酸钙板隔墙（H:2900，H:1100）</t>
  </si>
  <si>
    <t>石材零星项目</t>
  </si>
  <si>
    <t>1.工程部位:深灰色灰门槛石（灰度接近地毯颜色）
2.贴结合层厚度、材料种类:30厚1:3干硬性水泥砂浆M15
3.找平层厚度、砂浆配合比:30厚1:2.5干硬性水泥砂浆M25
4.素水泥浆一道(内掺建筑胶)
5.面层材料品种、规格、颜色:拿铁灰门槛石
6.防护材料种类:石材须涂刷防渗透保护膜,六面均需防护
7.根据图纸及合同约定要求以及技术规范要求满足达到完成面所需的一切材料、工序。</t>
  </si>
  <si>
    <t>品牌：环球石材、康利、杜邦</t>
  </si>
  <si>
    <t>地毯楼地面</t>
  </si>
  <si>
    <t>1.地面刷界面剂
2.细石混凝土找平层（综合考虑）
3.8mm厚橡胶海绵衬垫
4.铺设深色条纹阻燃地毯
5.根据图纸及合同约定要求以及技术规范要求满足达到完成面所需的一切材料、工序。</t>
  </si>
  <si>
    <t>地毯阴角金属压条</t>
  </si>
  <si>
    <t>1.深色金属压条</t>
  </si>
  <si>
    <t>舞台木地板</t>
  </si>
  <si>
    <t>1.20mm实木木地板
2.同色不锈钢收口条15*15*1.5及踏步安装
3.专用粘接胶，防潮膜
4.12mm硅酸钙板基层
5.根据图纸及合同约定要求以及技术规范要求满足达到完成面所需的一切材料、工序。</t>
  </si>
  <si>
    <t>品牌：大自然、圣象、得嘉</t>
  </si>
  <si>
    <t>报告厅金属踢脚线</t>
  </si>
  <si>
    <t>1.踢脚线高度:50mm
2.基层材料种类、规格:9mm 硅酸钙板（三防处理）
3.面层材料品种、规格、颜色: 1.0MM厚深色哑光拉丝不锈钢踢脚线
4.根据图纸及合同约定要求以及技术规范要求满足达到完成面所需的一切材料、工序。</t>
  </si>
  <si>
    <t>机房、控制室抗静电地板</t>
  </si>
  <si>
    <t>1.600*600抗静电地板，橡胶垫
2.成品支架
3.30mm厚1:2.5水泥砂浆找平
4.素水泥浆一道（内掺建筑胶）
5.根据图纸及合同约定要求以及技术规范要求满足达到完成面所需的一切材料、工序。</t>
  </si>
  <si>
    <t>品牌：沈飞、向利、奥斯曼</t>
  </si>
  <si>
    <t>控制室、机房金属踢脚线</t>
  </si>
  <si>
    <t>报告厅造型吊顶天棚（按投影面积计算）</t>
  </si>
  <si>
    <t>1.编号：硅酸钙板吊顶做法
2.龙骨材料种类、规格、中距:上人轻钢龙骨
3.基层材料种类、规格:双层12mm硅酸钙板
4.护角条                                        5.线性灯槽                                   6.灯槽                                7.筒灯槽
8.刮腻子遍数:面板接缝处贴嵌缝带,满刮腻子二遍，砂纸磨平
9.油漆品种、刷漆遍数:白色无机涂料（一底二面）
10.根据图纸及合同约定要求以及技术规范要求满足达到完成面所需的一切材料、工序。</t>
  </si>
  <si>
    <t>窗帘盒</t>
  </si>
  <si>
    <t>1.窗帘盒
2.基层材料种类:双层12mm硅酸钙板
3.刮腻子遍数:面板接缝处贴嵌缝带,满刮腻子二遍，砂纸磨平
4.油漆品种、刷漆遍数:白色无机涂料（一底二面）
5.含护角条
6.根据图纸及合同约定要求以及技术规范要求满足达到完成面所需的一切材料、工序。</t>
  </si>
  <si>
    <t>吊顶做吸音板装饰</t>
  </si>
  <si>
    <t>1.在吊顶基层上做吸音板装饰（同墙面材质）
2.根据图纸及合同约定要求以及技术规范要求满足达到完成面所需的一切材料、工序。</t>
  </si>
  <si>
    <t>品牌：富美家、丽音、龙牌</t>
  </si>
  <si>
    <t>控制室吊顶天棚</t>
  </si>
  <si>
    <t>1.铝扣板吊顶
2.装配式U型轻钢天棚龙骨面层规格(mm) 600×600 平面
3.铝扣板面层 600×600
4.根据图纸及合同约定要求以及技术规范要求满足达到完成面所需的一切材料、工序。</t>
  </si>
  <si>
    <t>抹灰面油漆（原顶）</t>
  </si>
  <si>
    <t>1.刮腻子遍数:面板接缝处贴嵌缝带,满刮腻子二遍，砂纸磨平
2.油漆品种、刷漆遍数:白色无机涂料（一底二面）
3.根据图纸及合同约定要求以及技术规范要求满足达到完成面所需的一切材料、工序。</t>
  </si>
  <si>
    <t>天花转换层</t>
  </si>
  <si>
    <t>1.部位:天花反向支撑
2.吊杆长度超过1500mm且小于3000mm时应设置反向支撑
3.钢材品种、规格:L50*50*5角钢@900形成网架层
4.根据图纸及合同约定要求以及技术规范要求满足达到完成面所需的一切材料、工序。</t>
  </si>
  <si>
    <t>舞台上方+灯槽天花喷黑处理</t>
  </si>
  <si>
    <t>1，舞台上方+灯槽天花喷黑
2.根据图纸及合同约定要求以及技术规范要求满足达到完成面所需的一切材料、工序。</t>
  </si>
  <si>
    <t>报告厅墙面木纹碳塑槽孔吸音板</t>
  </si>
  <si>
    <t>1.工程部位:碳塑槽孔吸音板装饰
2.龙骨材料种类、规格、中距:轻钢龙骨
3.基层材料种类、12mm 硅酸钙板（三防处理）,内填充隔音棉
4.面层材料品种、规格、颜色:15厚槽孔吸声板，不锈钢收口条
5.根据图纸及合同约定要求以及技术规范要求满足达到完成面所需的一切材料、工序。</t>
  </si>
  <si>
    <t>报告厅柱面黑色天鹅绒硬包</t>
  </si>
  <si>
    <t>1.工程部位:黑色天鹅绒硬包装饰
2.龙骨材料种类、规格、中距:轻钢龙骨
3.基层材料种类、12mm 硅酸钙板（三防处理）,内填充隔音棉
4.面层材料品种、规格、颜色:黑色天鹅绒硬包，不锈钢收口条
5.根据图纸及合同约定要求以及技术规范要求满足达到完成面所需的一切材料、工序。</t>
  </si>
  <si>
    <t>报告厅金属收口线条</t>
  </si>
  <si>
    <t>1.线条宽度:20mm
2.基层材料种类、规格:9mm 硅酸钙板（三防处理）
3.面层材料品种、规格、颜色: 1.0MM厚深色哑光拉丝不锈钢线
4.根据图纸及合同约定要求以及技术规范要求满足达到完成面所需的一切材料、工序。</t>
  </si>
  <si>
    <t>控制室墙面浅木纹碳塑槽孔吸音板</t>
  </si>
  <si>
    <t>1.工程部位碳塑槽孔吸音板装饰
2.龙骨材料种类、规格、中距:轻钢龙骨
3.基层材料种类、12mm 硅酸钙板（三防处理）,内填充隔音棉
4.面层材料品种、规格、颜色:15厚槽孔吸声板，不锈钢收口条
5.根据图纸及合同约定要求以及技术规范要求满足达到完成面所需的一切材料、工序。</t>
  </si>
  <si>
    <t>报告厅及控制室天花部分墙面隔音处理</t>
  </si>
  <si>
    <t>1.工程部位:四周墙面，吊顶以上部分墙面
2.龙骨材料种类、规格、中距:轻钢龙骨
3.基层材料种类、规格:12mm 硅酸钙板（三防处理）,内填充隔音棉
4.根据图纸及合同约定要求以及技术规范要求满足达到完成面所需的一切材料、工序。</t>
  </si>
  <si>
    <t>排风机房、新风机房墙面隔音处理</t>
  </si>
  <si>
    <t>1.龙骨材料种类、规格、中距:轻钢龙骨
2.基层材料种类、规格:12mm 硅酸钙板（三防处理）,内填充隔音棉
4.根据图纸及合同约定要求以及技术规范要求满足达到完成面所需的一切材料、工序。</t>
  </si>
  <si>
    <t>排风机房、新风机房天面墙面油漆</t>
  </si>
  <si>
    <t>1.名称、部位:内墙
2.墙面 满刮腻子二遍，砂纸磨平
3.油漆品种、刷漆遍数:无机涂料一底二面</t>
  </si>
  <si>
    <t>品牌：立邦、三棵树、华润（涂料）</t>
  </si>
  <si>
    <t>成品定制隔音门（同墙面吸音板颜色）</t>
  </si>
  <si>
    <t>1.门代号:门1000*2200
2.五金配件:包含明装合页、压把锁、暗藏式闭门器、隔声减震防火密缝条、门吸等一切所需五金配件
3.包门套
4.根据图纸及合同约定要求以及技术规范要求满足达到完成面所需的一切材料、工序。</t>
  </si>
  <si>
    <t>品牌：欧派门业、蓝盾（门）、肯帝亚</t>
  </si>
  <si>
    <t>樘</t>
  </si>
  <si>
    <t>1.门代号:门1200*2200
2.五金配件:包含明装合页、压把锁、暗藏式闭门器、隔声减震防火密缝条、门吸等一切所需五金配件
3.包门套
4.根据图纸及合同约定要求以及技术规范要求满足达到完成面所需的一切材料、工序。</t>
  </si>
  <si>
    <t>1.门代号:门1800*2500（含门头造型）
2.五金配件:包含明装合页、压把锁、暗藏式闭门器、隔声减震防火密缝条、门吸等一切所需五金配件
3.包门套
4.根据图纸及合同约定要求以及技术规范要求满足达到完成面所需的一切材料、工序。</t>
  </si>
  <si>
    <t>成品定制铝合金玻璃隔音窗</t>
  </si>
  <si>
    <t>1.窗代号:C3700*1200
2.扇材料品种、规格:双层钢化玻璃10mm
3.窗套材料品种、规格:阻燃夹板（三防处理）+1.2mm黑色不锈钢
4.五金配件:包含明装合页、压把锁、暗藏式闭门器、隔声减震防火密缝条、门吸等一切所需五金配件
5.根据图纸及合同约定要求以及技术规范要求满足达到完成面所需的一切材料、工序。</t>
  </si>
  <si>
    <t>消火栓暗门/管井暗门</t>
  </si>
  <si>
    <t>1.工程部位:消火栓暗门/管井暗门
2.龙骨材料种类、规格、中距:镀锌方通骨架
3.基层材料种类、12mm 硅酸钙板（三防处理）,内填充隔音棉
4.面层材料品种、规格、颜色:木纹碳塑槽孔吸音板，不锈钢收口条
5.根据图纸及合同约定要求以及技术规范要求满足达到完成面所需的一切材料、工序。</t>
  </si>
  <si>
    <t>白蚁防治</t>
  </si>
  <si>
    <t>专业公司白蚁防治</t>
  </si>
  <si>
    <t>空调检修口</t>
  </si>
  <si>
    <t>1.空调检修口，铝合金（500*500）
2.基层材料种类:双层胶合板
3.刮腻子遍数:面板接缝处贴嵌缝带,满刮腻子二遍，砂纸磨平
4.油漆品种、刷漆遍数:白色无机涂料（一底二面）
5.含护角条
6.根据图纸及合同约定要求以及技术规范要求满足达到完成面所需的一切材料、工序。</t>
  </si>
  <si>
    <t>新建台阶</t>
  </si>
  <si>
    <t>1.红砖砌台阶；                                    2.人工及辅料。</t>
  </si>
  <si>
    <t>/</t>
  </si>
  <si>
    <t>蓝色天鹅绒窗帘</t>
  </si>
  <si>
    <t xml:space="preserve">1.按窗帘投影面积计算                                   2.成品轨道及电机，绒布窗帘、窗帘配件及人工安装                     </t>
  </si>
  <si>
    <t>品牌：美居乐、创明</t>
  </si>
  <si>
    <t>红色天鹅绒台幕</t>
  </si>
  <si>
    <t xml:space="preserve">1.按台口投影面积计算                                   2.成品轨道及电机，绒布窗帘、窗帘配件及人工安装                     </t>
  </si>
  <si>
    <t>天棚墙面脚手架</t>
  </si>
  <si>
    <t>1.搭设部位:天棚墙面脚手架</t>
  </si>
  <si>
    <t>单独装饰装修工程运输</t>
  </si>
  <si>
    <t>1.装饰内容:室内装修
2.运输条件或方式:人工或机械运输</t>
  </si>
  <si>
    <t>垃圾清理、措施费</t>
  </si>
  <si>
    <t xml:space="preserve">1.内容:垃圾清理、措施费
</t>
  </si>
  <si>
    <t>小计</t>
  </si>
  <si>
    <t>税费</t>
  </si>
  <si>
    <t>广州华南商贸职业学院报告厅三--电气工程</t>
  </si>
  <si>
    <t>电气安装</t>
  </si>
  <si>
    <t>1.WDZ-BYJ铜芯电线 ，照明采用3*2.5mm²敷设，插座电路采用3*4.0mm²敷设，镀锌线管暗管布线；                                                                                                                2.含主材、人工及辅料、凿槽</t>
  </si>
  <si>
    <t>珠江、民兴</t>
  </si>
  <si>
    <t>配电箱</t>
  </si>
  <si>
    <t>1.名称:配电箱BGTAL3
2.安装方式:墙上暗装
3.符合设计图纸、施工规范要求</t>
  </si>
  <si>
    <t>品牌：施耐德、正泰、北元电器</t>
  </si>
  <si>
    <t>灯带</t>
  </si>
  <si>
    <t>1.名称:灯带
2.规格:FPCB，白色，7W/M。
3.安装形式:灯槽暗藏
4.符合设计图纸、施工规范要求</t>
  </si>
  <si>
    <t>品牌：雷士照明、欧普、三雄</t>
  </si>
  <si>
    <t>天花铝型材线性灯</t>
  </si>
  <si>
    <t>1.名称:铝型材线性灯带
3.规格:FPCB，白色，7W/M。
4.安装形式:暗藏
5.符合设计图纸、施工规范要求</t>
  </si>
  <si>
    <t>墙面铝型材线性灯</t>
  </si>
  <si>
    <t>1.名称:铝型材线性灯带
3.规格:FPCB，白色，7W/M，3500K。
4.安装形式:暗藏
5.符合设计图纸、施工规范要求</t>
  </si>
  <si>
    <t>装饰灯</t>
  </si>
  <si>
    <t>1.名称:暗装筒灯 
2.型号:LT02
3.规格:开孔尺寸： Φ95mm，12W，4000K。
4.安装形式:嵌入式
5.符合设计图纸、施工规范要求</t>
  </si>
  <si>
    <t>1.名称:双头筒灯
2.型号:LT03
3.规格:细砂白 SNW，12W，4000K
4.安装形式:灯槽暗藏
5.符合设计图纸、施工规范要求</t>
  </si>
  <si>
    <t>LED平板灯</t>
  </si>
  <si>
    <t>1.名称:LED平板灯
2.规格:600*600，36W
3.符合设计图纸、施工规范要求</t>
  </si>
  <si>
    <t>品牌：佛山照明、雷士、奥克斯</t>
  </si>
  <si>
    <t>吸顶灯</t>
  </si>
  <si>
    <t>1.名称:吸顶灯
2.规格:11W
3.符合设计图纸、施工规范要求</t>
  </si>
  <si>
    <t>照明开关</t>
  </si>
  <si>
    <t>1.名称:照明控制面板
2.规格:250V，10A
3.安装方式:暗装
4.符合设计图纸、施工规范要求</t>
  </si>
  <si>
    <t>品牌：西门子、西蒙、TCL罗格朗</t>
  </si>
  <si>
    <t>1.名称:单联单控开关
2.规格:250V，10A
3.安装方式:暗装
4.符合设计图纸、施工规范要求</t>
  </si>
  <si>
    <t>1.名称:双联单控开关
2.规格:250V，10A
3.安装方式:暗装
4.符合设计图纸、施工规范要求</t>
  </si>
  <si>
    <t>1.名称:三联单控开关
2.规格:250V，10A
3.安装方式:暗装
4.符合设计图纸、施工规范要求</t>
  </si>
  <si>
    <t>安全型插座</t>
  </si>
  <si>
    <t>1.名称:二三插座
2.规格:220V，10A，安全型
3.安装方式:暗装
4.符合设计图纸、施工规范要求</t>
  </si>
  <si>
    <t>接线盒</t>
  </si>
  <si>
    <t>1.名称:接线盒
2.安装形式:安装
3.符合设计图纸、施工规范要求</t>
  </si>
  <si>
    <t>广州华南商贸职业学院报告厅三--消防工程</t>
  </si>
  <si>
    <t xml:space="preserve">单价（元） </t>
  </si>
  <si>
    <t>合计（元）</t>
  </si>
  <si>
    <t>镀锌钢管</t>
  </si>
  <si>
    <t>1.安装部位:室内
2.材质、规格:镀锌钢管DN150
3.连接形式:沟槽式连接
4.其它:包含此工作所需的全部工料机，其未详做法详见施工图大样</t>
  </si>
  <si>
    <t>中山华岐、荣钢</t>
  </si>
  <si>
    <t>1.安装部位:室内
2.材质、规格:镀锌钢管DN100
3.连接形式:沟槽式连接
4.其它:包含此工作所需的全部工料机，其未详做法详见施工图大样</t>
  </si>
  <si>
    <t>1.安装部位:室内
2.材质、规格:镀锌钢管DN80
3.连接形式:沟槽式连接
4.其它:包含此工作所需的全部工料机，其未详做法详见施工图大样</t>
  </si>
  <si>
    <t xml:space="preserve">1.安装部位:室内
2.材质、规格:镀锌钢管DN65
3.连接形式:沟槽式连接
4.其它:包含此工作所需的全部工料机，其未详做法详见施工图大样
</t>
  </si>
  <si>
    <t>1.安装部位:室内
2.材质、规格:镀锌钢管DN50
3.连接形式:螺纹连接
4.其它:包含此工作所需的全部工料机，其未详做法详见施工图大样</t>
  </si>
  <si>
    <t>1.安装部位:室内
2.材质、规格:镀锌钢管DN40
3.连接形式:螺纹连接
4.其它:包含此工作所需的全部工料机，其未详做法详见施工图大样</t>
  </si>
  <si>
    <t>1.安装部位:室内
2.材质、规格:镀锌钢管DN32
3.连接形式:螺纹连接
4.其它:包含此工作所需的全部工料机，其未详做法详见施工图大样</t>
  </si>
  <si>
    <t>1.安装部位:室内
2.材质、规格:镀锌钢管DN25
3.连接形式:螺纹连接
4.其它:包含此工作所需的全部工料机，其未详做法详见施工图大样</t>
  </si>
  <si>
    <t>水喷淋喷头</t>
  </si>
  <si>
    <t>1.名称:水喷淋喷头
2.安装部位:下垂式喷头
3.连接形式:螺纹连接
4.其它:包含此工作所需的全部工料机，其未详做法详见施工图大样</t>
  </si>
  <si>
    <t>首联、金盾、胜捷</t>
  </si>
  <si>
    <t>1.名称:水喷淋喷头
2.安装部位:直立式喷头
3.连接形式:螺纹连接
4.其它:包含此工作所需的全部工料机，其未详做法详见施工图大样</t>
  </si>
  <si>
    <t>信号阀</t>
  </si>
  <si>
    <t>1.名称:信号阀
2.规格、压力等级:DN150
3.其它:包含此工作所需的全部工料机，其未详做法详见施工图大样</t>
  </si>
  <si>
    <t>泛海三江、海湾、北大青鸟、北京利达</t>
  </si>
  <si>
    <t>水流指示器</t>
  </si>
  <si>
    <t>1.名称:水流指示器
2.规格、压力等级:DN150
3.其它:包含此工作所需的全部工料机，其未详做法详见施工图大样</t>
  </si>
  <si>
    <t>末端试水装置</t>
  </si>
  <si>
    <t>1.名称:末端试水装置 
2.规格:DN25
3.其它:包含此工作所需的全部工料机，其未详做法详见施工图大样</t>
  </si>
  <si>
    <t>拆装原有室内消火栓</t>
  </si>
  <si>
    <t>1.名称:拆装原有室内消火栓
2.其它:包含此工作所需的全部工料机，其未详做法详见施工图大样。</t>
  </si>
  <si>
    <t xml:space="preserve">集中电源集中控制型应急灯 </t>
  </si>
  <si>
    <t>1.名称:集中电源集中控制型应急灯 （A类灯具/10w）
2.安装方式:吸顶
3.其它:包含此工作所需的全部工料机，其未详做法详见施工图大样</t>
  </si>
  <si>
    <t>敏华、雷士、佛山照明、欧普</t>
  </si>
  <si>
    <t>1.名称:集中电源集中控制型应急灯 （A类灯具/10w）
2.安装方式:壁装
3.其它:包含此工作所需的全部工料机，其未详做法详见施工图大样</t>
  </si>
  <si>
    <t>1.名称:集中电源集中控制型高位出口标志灯（A类灯具/1w）
2.安装方式:壁装
3.其它:包含此工作所需的全部工料机，其未详做法详见施工图大样</t>
  </si>
  <si>
    <t>1.名称:集中电源集中控制型安全出口灯标志灯（A类灯具/1w）
2.安装方式:壁装
3.其它:包含此工作所需的全部工料机，其未详做法详见施工图大样</t>
  </si>
  <si>
    <t>烟雾探测器</t>
  </si>
  <si>
    <t>1.名称:智能感烟探测器
2.其它:包含此工作所需的全部工料机，其未详做法详见施工图大样</t>
  </si>
  <si>
    <t>消防广播</t>
  </si>
  <si>
    <t>1.名称:壁装广播喇叭 
2.功率:≥3W</t>
  </si>
  <si>
    <t>输入输出模块</t>
  </si>
  <si>
    <t>1.名称:输入输出模块
2.其它:包含此工作所需的全部工料机，其未详做法详见施工图大样</t>
  </si>
  <si>
    <t>输入模块</t>
  </si>
  <si>
    <t>1.名称:输入模块
2.其它:包含此工作所需的全部工料机，其未详做法详见施工图大样</t>
  </si>
  <si>
    <t>280℃防火阀</t>
  </si>
  <si>
    <t>1.名称:280℃防火阀
2.其它:包含此工作所需的全部工料机，其未详做法详见施工图大样</t>
  </si>
  <si>
    <t>桥架</t>
  </si>
  <si>
    <t>1.名称:普通动力桥架
2.规格:CT-100x150
3.材质:钢制
4.类型:槽式
5.其它:包含此工作所需的全部工料机，其未详做法详见施工图大样</t>
  </si>
  <si>
    <t>配线</t>
  </si>
  <si>
    <t>1.安装部位:室内
2.材质、规格:WDZBN-RVS-2*1.5
3.其它:包含此工作所需的全部工料机，其未详做法详见施工图大样</t>
  </si>
  <si>
    <t>1.安装部位:室内
2.材质、规格:WDZ-BYJ-2.5
3.其它:包含此工作所需的全部工料机，其未详做法详见施工图大样</t>
  </si>
  <si>
    <t>配管</t>
  </si>
  <si>
    <t>1.安装部位:室内
2.材质、规格:镀锌电线管DN20
3.其它:包含此工作所需的全部工料机，其未详做法详见施工图大样</t>
  </si>
  <si>
    <t>总计（含税）</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</si>
</sst>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_-* #,##0.00\ [$€-1]_-;\-* #,##0.00\ [$€-1]_-;_-* &quot;-&quot;??\ [$€-1]_-"/>
    <numFmt numFmtId="179" formatCode="[$$-409]#,##0.00_ ;\-[$$-409]#,##0.00\ "/>
    <numFmt numFmtId="180" formatCode="0_);[Red]\(0\)"/>
    <numFmt numFmtId="181" formatCode="#,##0_ "/>
    <numFmt numFmtId="182" formatCode="0.00_);[Red]\(0.00\)"/>
    <numFmt numFmtId="183" formatCode="0_);\(0\)"/>
    <numFmt numFmtId="184" formatCode="0.00_);\(0.00\)"/>
    <numFmt numFmtId="185" formatCode="0_ "/>
    <numFmt numFmtId="186" formatCode="#,##0_);[Red]\(#,##0\)"/>
    <numFmt numFmtId="187" formatCode="[DBNum2][$-804]General"/>
  </numFmts>
  <fonts count="68">
    <font>
      <sz val="12"/>
      <name val="宋体"/>
      <charset val="134"/>
    </font>
    <font>
      <sz val="10"/>
      <name val="宋体"/>
      <charset val="134"/>
    </font>
    <font>
      <sz val="9"/>
      <color theme="1"/>
      <name val="宋体"/>
      <charset val="134"/>
      <scheme val="minor"/>
    </font>
    <font>
      <b/>
      <sz val="18"/>
      <color theme="1"/>
      <name val="宋体"/>
      <charset val="134"/>
      <scheme val="minor"/>
    </font>
    <font>
      <b/>
      <sz val="10"/>
      <name val="宋体"/>
      <charset val="134"/>
    </font>
    <font>
      <b/>
      <sz val="10"/>
      <color theme="1"/>
      <name val="宋体"/>
      <charset val="134"/>
      <scheme val="minor"/>
    </font>
    <font>
      <sz val="10"/>
      <color theme="1"/>
      <name val="宋体"/>
      <charset val="134"/>
    </font>
    <font>
      <b/>
      <sz val="10"/>
      <color theme="1"/>
      <name val="宋体"/>
      <charset val="134"/>
    </font>
    <font>
      <b/>
      <sz val="9"/>
      <color theme="1"/>
      <name val="宋体"/>
      <charset val="134"/>
      <scheme val="minor"/>
    </font>
    <font>
      <b/>
      <sz val="18"/>
      <name val="宋体"/>
      <charset val="134"/>
    </font>
    <font>
      <sz val="9"/>
      <color rgb="FFFF0000"/>
      <name val="宋体"/>
      <charset val="134"/>
      <scheme val="minor"/>
    </font>
    <font>
      <sz val="12"/>
      <color rgb="FFFF0000"/>
      <name val="宋体"/>
      <charset val="134"/>
    </font>
    <font>
      <b/>
      <sz val="20"/>
      <name val="宋体"/>
      <charset val="134"/>
    </font>
    <font>
      <sz val="10"/>
      <color rgb="FFFF0000"/>
      <name val="宋体"/>
      <charset val="134"/>
    </font>
    <font>
      <b/>
      <sz val="9"/>
      <name val="宋体"/>
      <charset val="134"/>
    </font>
    <font>
      <sz val="9"/>
      <name val="宋体"/>
      <charset val="134"/>
    </font>
    <font>
      <b/>
      <sz val="24"/>
      <name val="宋体"/>
      <charset val="134"/>
    </font>
    <font>
      <b/>
      <sz val="12"/>
      <name val="宋体"/>
      <charset val="134"/>
    </font>
    <font>
      <sz val="14"/>
      <name val="宋体"/>
      <charset val="134"/>
    </font>
    <font>
      <b/>
      <sz val="9"/>
      <color indexed="8"/>
      <name val="楷体"/>
      <charset val="134"/>
    </font>
    <font>
      <sz val="12"/>
      <name val="宋体"/>
      <charset val="134"/>
      <scheme val="minor"/>
    </font>
    <font>
      <sz val="16"/>
      <name val="宋体"/>
      <charset val="134"/>
    </font>
    <font>
      <sz val="14"/>
      <name val="宋体"/>
      <charset val="134"/>
      <scheme val="minor"/>
    </font>
    <font>
      <sz val="10"/>
      <name val="宋体"/>
      <charset val="134"/>
      <scheme val="minor"/>
    </font>
    <font>
      <sz val="10"/>
      <color indexed="8"/>
      <name val="宋体"/>
      <charset val="134"/>
    </font>
    <font>
      <sz val="10"/>
      <color theme="1"/>
      <name val="宋体"/>
      <charset val="134"/>
      <scheme val="minor"/>
    </font>
    <font>
      <sz val="10"/>
      <color rgb="FFFF0000"/>
      <name val="宋体"/>
      <charset val="134"/>
      <scheme val="minor"/>
    </font>
    <font>
      <b/>
      <sz val="10"/>
      <name val="宋体"/>
      <charset val="134"/>
      <scheme val="minor"/>
    </font>
    <font>
      <b/>
      <sz val="16"/>
      <color theme="1"/>
      <name val="宋体"/>
      <charset val="134"/>
      <scheme val="minor"/>
    </font>
    <font>
      <sz val="10"/>
      <color rgb="FF000000"/>
      <name val="宋体"/>
      <charset val="134"/>
    </font>
    <font>
      <sz val="10"/>
      <color rgb="FF000000"/>
      <name val="宋体"/>
      <charset val="134"/>
      <scheme val="minor"/>
    </font>
    <font>
      <sz val="10"/>
      <color indexed="8"/>
      <name val="宋体"/>
      <charset val="134"/>
      <scheme val="minor"/>
    </font>
    <font>
      <sz val="10"/>
      <color theme="2" tint="-0.899838251899777"/>
      <name val="宋体"/>
      <charset val="134"/>
      <scheme val="minor"/>
    </font>
    <font>
      <sz val="10"/>
      <color indexed="0"/>
      <name val="宋体"/>
      <charset val="134"/>
      <scheme val="minor"/>
    </font>
    <font>
      <b/>
      <sz val="16"/>
      <name val="宋体"/>
      <charset val="134"/>
    </font>
    <font>
      <b/>
      <sz val="11"/>
      <name val="宋体"/>
      <charset val="134"/>
    </font>
    <font>
      <sz val="11"/>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2"/>
      <name val="Times New Roman"/>
      <charset val="134"/>
    </font>
    <font>
      <sz val="9"/>
      <name val="Arial"/>
      <charset val="134"/>
    </font>
    <font>
      <sz val="11"/>
      <color indexed="8"/>
      <name val="宋体"/>
      <charset val="134"/>
    </font>
    <font>
      <sz val="12"/>
      <name val="新細明體"/>
      <charset val="134"/>
    </font>
    <font>
      <sz val="10"/>
      <name val="微软雅黑"/>
      <charset val="134"/>
    </font>
    <font>
      <sz val="10"/>
      <name val="Cambria Math"/>
      <charset val="134"/>
    </font>
    <font>
      <sz val="10"/>
      <name val="Calibri"/>
      <charset val="134"/>
    </font>
    <font>
      <sz val="10"/>
      <color rgb="FF000000"/>
      <name val="Arial"/>
      <charset val="134"/>
    </font>
    <font>
      <vertAlign val="subscript"/>
      <sz val="11"/>
      <name val="宋体"/>
      <charset val="134"/>
    </font>
  </fonts>
  <fills count="36">
    <fill>
      <patternFill patternType="none"/>
    </fill>
    <fill>
      <patternFill patternType="gray125"/>
    </fill>
    <fill>
      <patternFill patternType="solid">
        <fgColor indexed="9"/>
        <bgColor indexed="1"/>
      </patternFill>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65"/>
        <bgColor indexed="64"/>
      </patternFill>
    </fill>
  </fills>
  <borders count="22">
    <border>
      <left/>
      <right/>
      <top/>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auto="1"/>
      </top>
      <bottom/>
      <diagonal/>
    </border>
    <border>
      <left style="thin">
        <color indexed="8"/>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alignment vertical="center"/>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4" borderId="14"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5" applyNumberFormat="0" applyFill="0" applyAlignment="0" applyProtection="0">
      <alignment vertical="center"/>
    </xf>
    <xf numFmtId="0" fontId="45" fillId="0" borderId="15" applyNumberFormat="0" applyFill="0" applyAlignment="0" applyProtection="0">
      <alignment vertical="center"/>
    </xf>
    <xf numFmtId="0" fontId="46" fillId="0" borderId="16" applyNumberFormat="0" applyFill="0" applyAlignment="0" applyProtection="0">
      <alignment vertical="center"/>
    </xf>
    <xf numFmtId="0" fontId="46" fillId="0" borderId="0" applyNumberFormat="0" applyFill="0" applyBorder="0" applyAlignment="0" applyProtection="0">
      <alignment vertical="center"/>
    </xf>
    <xf numFmtId="0" fontId="47" fillId="5" borderId="17" applyNumberFormat="0" applyAlignment="0" applyProtection="0">
      <alignment vertical="center"/>
    </xf>
    <xf numFmtId="0" fontId="48" fillId="6" borderId="18" applyNumberFormat="0" applyAlignment="0" applyProtection="0">
      <alignment vertical="center"/>
    </xf>
    <xf numFmtId="0" fontId="49" fillId="6" borderId="17" applyNumberFormat="0" applyAlignment="0" applyProtection="0">
      <alignment vertical="center"/>
    </xf>
    <xf numFmtId="0" fontId="50" fillId="7" borderId="19" applyNumberFormat="0" applyAlignment="0" applyProtection="0">
      <alignment vertical="center"/>
    </xf>
    <xf numFmtId="0" fontId="51" fillId="0" borderId="20" applyNumberFormat="0" applyFill="0" applyAlignment="0" applyProtection="0">
      <alignment vertical="center"/>
    </xf>
    <xf numFmtId="0" fontId="52" fillId="0" borderId="21" applyNumberFormat="0" applyFill="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xf numFmtId="0" fontId="0" fillId="0" borderId="0"/>
    <xf numFmtId="0" fontId="58" fillId="0" borderId="0"/>
    <xf numFmtId="0" fontId="59" fillId="0" borderId="0"/>
    <xf numFmtId="0" fontId="0" fillId="0" borderId="0"/>
    <xf numFmtId="0" fontId="0" fillId="0" borderId="0"/>
    <xf numFmtId="0" fontId="59" fillId="0" borderId="0"/>
    <xf numFmtId="0" fontId="0" fillId="0" borderId="0"/>
    <xf numFmtId="0" fontId="2" fillId="0" borderId="0"/>
    <xf numFmtId="0" fontId="0" fillId="0" borderId="0"/>
    <xf numFmtId="0" fontId="0" fillId="0" borderId="0" applyProtection="0"/>
    <xf numFmtId="0" fontId="0" fillId="0" borderId="0" applyProtection="0">
      <alignment vertical="center"/>
    </xf>
    <xf numFmtId="0" fontId="0" fillId="0" borderId="0" applyProtection="0"/>
    <xf numFmtId="0" fontId="59" fillId="0" borderId="0"/>
    <xf numFmtId="0" fontId="60" fillId="35" borderId="6">
      <alignment horizontal="left" vertical="center" wrapText="1"/>
    </xf>
    <xf numFmtId="0" fontId="0" fillId="0" borderId="0">
      <alignment vertical="center"/>
    </xf>
    <xf numFmtId="0" fontId="38"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8" fillId="0" borderId="0">
      <alignment vertical="center"/>
    </xf>
    <xf numFmtId="0" fontId="61" fillId="0" borderId="0">
      <alignment vertical="center"/>
    </xf>
    <xf numFmtId="0" fontId="0" fillId="0" borderId="0"/>
    <xf numFmtId="0" fontId="58" fillId="0" borderId="0"/>
    <xf numFmtId="0" fontId="0" fillId="0" borderId="0">
      <alignment vertical="center"/>
    </xf>
    <xf numFmtId="43" fontId="62" fillId="0" borderId="0" applyFont="0" applyFill="0" applyBorder="0" applyAlignment="0" applyProtection="0"/>
    <xf numFmtId="43" fontId="38" fillId="0" borderId="0" applyFont="0" applyFill="0" applyBorder="0" applyAlignment="0" applyProtection="0">
      <alignment vertical="center"/>
    </xf>
    <xf numFmtId="0" fontId="59" fillId="0" borderId="0" applyProtection="0"/>
    <xf numFmtId="0" fontId="59" fillId="0" borderId="0"/>
  </cellStyleXfs>
  <cellXfs count="240">
    <xf numFmtId="0" fontId="0" fillId="0" borderId="0" xfId="0">
      <alignment vertical="center"/>
    </xf>
    <xf numFmtId="176" fontId="1" fillId="0" borderId="0" xfId="0" applyNumberFormat="1" applyFont="1" applyAlignment="1">
      <alignment vertical="top" wrapText="1"/>
    </xf>
    <xf numFmtId="0" fontId="2" fillId="0" borderId="0" xfId="56"/>
    <xf numFmtId="49" fontId="2" fillId="0" borderId="0" xfId="56" applyNumberFormat="1" applyAlignment="1">
      <alignment wrapText="1"/>
    </xf>
    <xf numFmtId="176" fontId="2" fillId="0" borderId="0" xfId="56" applyNumberFormat="1" applyAlignment="1">
      <alignment horizontal="left" wrapText="1"/>
    </xf>
    <xf numFmtId="176" fontId="2" fillId="0" borderId="0" xfId="56" applyNumberFormat="1" applyAlignment="1">
      <alignment horizontal="left" vertical="center" wrapText="1"/>
    </xf>
    <xf numFmtId="176" fontId="2" fillId="0" borderId="0" xfId="56" applyNumberFormat="1" applyAlignment="1">
      <alignment horizontal="center" vertical="center" wrapText="1"/>
    </xf>
    <xf numFmtId="176" fontId="2" fillId="0" borderId="0" xfId="56" applyNumberFormat="1" applyAlignment="1">
      <alignment horizontal="center" wrapText="1"/>
    </xf>
    <xf numFmtId="176" fontId="2" fillId="0" borderId="0" xfId="56" applyNumberFormat="1" applyAlignment="1">
      <alignment wrapText="1"/>
    </xf>
    <xf numFmtId="49" fontId="3" fillId="0" borderId="0" xfId="0" applyNumberFormat="1" applyFont="1" applyAlignment="1">
      <alignment horizontal="center" vertical="center" wrapText="1"/>
    </xf>
    <xf numFmtId="49" fontId="4" fillId="0" borderId="1" xfId="56" applyNumberFormat="1" applyFont="1" applyBorder="1" applyAlignment="1">
      <alignment horizontal="center" vertical="center" wrapText="1"/>
    </xf>
    <xf numFmtId="176" fontId="4" fillId="0" borderId="2" xfId="56" applyNumberFormat="1" applyFont="1" applyBorder="1" applyAlignment="1">
      <alignment horizontal="center" vertical="center" wrapText="1"/>
    </xf>
    <xf numFmtId="176" fontId="4" fillId="0" borderId="3" xfId="56" applyNumberFormat="1" applyFont="1" applyBorder="1" applyAlignment="1">
      <alignment horizontal="center" vertical="center" wrapText="1"/>
    </xf>
    <xf numFmtId="176" fontId="4" fillId="0" borderId="4" xfId="56" applyNumberFormat="1" applyFont="1" applyBorder="1" applyAlignment="1">
      <alignment horizontal="center" vertical="center" wrapText="1"/>
    </xf>
    <xf numFmtId="176" fontId="5" fillId="0" borderId="5" xfId="56" applyNumberFormat="1" applyFont="1" applyBorder="1" applyAlignment="1">
      <alignment horizontal="center" vertical="center" wrapText="1"/>
    </xf>
    <xf numFmtId="176" fontId="5" fillId="0" borderId="6" xfId="56" applyNumberFormat="1" applyFont="1" applyBorder="1" applyAlignment="1">
      <alignment horizontal="center" vertical="center" wrapText="1"/>
    </xf>
    <xf numFmtId="49" fontId="1" fillId="0" borderId="6" xfId="56" applyNumberFormat="1" applyFont="1" applyBorder="1" applyAlignment="1">
      <alignment horizontal="center" vertical="center" wrapText="1"/>
    </xf>
    <xf numFmtId="176" fontId="2" fillId="0" borderId="7" xfId="0" applyNumberFormat="1" applyFont="1" applyBorder="1" applyAlignment="1">
      <alignment horizontal="left" vertical="center"/>
    </xf>
    <xf numFmtId="176" fontId="1" fillId="0" borderId="6" xfId="56" applyNumberFormat="1" applyFont="1" applyBorder="1" applyAlignment="1">
      <alignment horizontal="left" vertical="center" wrapText="1"/>
    </xf>
    <xf numFmtId="176" fontId="1" fillId="0" borderId="6" xfId="56" applyNumberFormat="1" applyFont="1" applyBorder="1" applyAlignment="1">
      <alignment horizontal="center" vertical="center" wrapText="1"/>
    </xf>
    <xf numFmtId="176" fontId="6" fillId="0" borderId="6" xfId="56" applyNumberFormat="1" applyFont="1" applyBorder="1" applyAlignment="1">
      <alignment horizontal="center" vertical="center" wrapText="1"/>
    </xf>
    <xf numFmtId="176" fontId="2" fillId="0" borderId="6" xfId="0" applyNumberFormat="1" applyFont="1" applyBorder="1" applyAlignment="1">
      <alignment horizontal="left" vertical="center"/>
    </xf>
    <xf numFmtId="176" fontId="2" fillId="0" borderId="6" xfId="0" applyNumberFormat="1" applyFont="1" applyBorder="1" applyAlignment="1">
      <alignment vertical="center" wrapText="1"/>
    </xf>
    <xf numFmtId="176" fontId="2" fillId="0" borderId="6" xfId="0" applyNumberFormat="1" applyFont="1" applyBorder="1" applyAlignment="1">
      <alignment horizontal="center" vertical="center" wrapText="1"/>
    </xf>
    <xf numFmtId="176" fontId="1" fillId="0" borderId="6" xfId="0" applyNumberFormat="1" applyFont="1" applyBorder="1" applyAlignment="1">
      <alignment horizontal="left" vertical="center" wrapText="1"/>
    </xf>
    <xf numFmtId="176" fontId="1" fillId="0" borderId="6" xfId="0" applyNumberFormat="1" applyFont="1" applyBorder="1" applyAlignment="1">
      <alignment horizontal="center" vertical="center" wrapText="1"/>
    </xf>
    <xf numFmtId="176" fontId="1" fillId="0" borderId="6" xfId="0" applyNumberFormat="1" applyFont="1" applyBorder="1" applyAlignment="1">
      <alignment horizontal="center" vertical="center"/>
    </xf>
    <xf numFmtId="0" fontId="1" fillId="0" borderId="6" xfId="56" applyFont="1" applyBorder="1" applyAlignment="1">
      <alignment horizontal="center" vertical="center" wrapText="1"/>
    </xf>
    <xf numFmtId="0" fontId="1" fillId="0" borderId="6" xfId="56" applyFont="1" applyBorder="1" applyAlignment="1">
      <alignment horizontal="left" vertical="center" wrapText="1"/>
    </xf>
    <xf numFmtId="177" fontId="1" fillId="0" borderId="6" xfId="56" applyNumberFormat="1" applyFont="1" applyBorder="1" applyAlignment="1">
      <alignment horizontal="center" vertical="center" wrapText="1"/>
    </xf>
    <xf numFmtId="49" fontId="6" fillId="0" borderId="6" xfId="56" applyNumberFormat="1" applyFont="1" applyBorder="1" applyAlignment="1">
      <alignment wrapText="1"/>
    </xf>
    <xf numFmtId="176" fontId="7" fillId="0" borderId="6" xfId="56" applyNumberFormat="1" applyFont="1" applyBorder="1" applyAlignment="1">
      <alignment horizontal="center" vertical="center" wrapText="1"/>
    </xf>
    <xf numFmtId="176" fontId="7" fillId="0" borderId="8" xfId="56" applyNumberFormat="1" applyFont="1" applyBorder="1" applyAlignment="1">
      <alignment horizontal="center" vertical="center"/>
    </xf>
    <xf numFmtId="176" fontId="7" fillId="0" borderId="9" xfId="56" applyNumberFormat="1" applyFont="1" applyBorder="1" applyAlignment="1">
      <alignment horizontal="center" vertical="center"/>
    </xf>
    <xf numFmtId="176" fontId="7" fillId="0" borderId="10" xfId="56" applyNumberFormat="1" applyFont="1" applyBorder="1" applyAlignment="1">
      <alignment horizontal="center" vertical="center"/>
    </xf>
    <xf numFmtId="9" fontId="7" fillId="0" borderId="8" xfId="56" applyNumberFormat="1" applyFont="1" applyBorder="1" applyAlignment="1">
      <alignment horizontal="center" vertical="center" wrapText="1"/>
    </xf>
    <xf numFmtId="9" fontId="7" fillId="0" borderId="9" xfId="56" applyNumberFormat="1" applyFont="1" applyBorder="1" applyAlignment="1">
      <alignment horizontal="center" vertical="center" wrapText="1"/>
    </xf>
    <xf numFmtId="9" fontId="7" fillId="0" borderId="10" xfId="56" applyNumberFormat="1" applyFont="1" applyBorder="1" applyAlignment="1">
      <alignment horizontal="center" vertical="center" wrapText="1"/>
    </xf>
    <xf numFmtId="176" fontId="7" fillId="0" borderId="8" xfId="56" applyNumberFormat="1" applyFont="1" applyBorder="1" applyAlignment="1">
      <alignment horizontal="center" vertical="center" wrapText="1"/>
    </xf>
    <xf numFmtId="176" fontId="7" fillId="0" borderId="9" xfId="56" applyNumberFormat="1" applyFont="1" applyBorder="1" applyAlignment="1">
      <alignment horizontal="center" vertical="center" wrapText="1"/>
    </xf>
    <xf numFmtId="176" fontId="7" fillId="0" borderId="10" xfId="56" applyNumberFormat="1" applyFont="1" applyBorder="1" applyAlignment="1">
      <alignment horizontal="center" vertical="center" wrapText="1"/>
    </xf>
    <xf numFmtId="49" fontId="6" fillId="0" borderId="0" xfId="0" applyNumberFormat="1" applyFont="1" applyAlignment="1">
      <alignment horizontal="left" vertical="center" wrapText="1"/>
    </xf>
    <xf numFmtId="176" fontId="6" fillId="0" borderId="0" xfId="0" applyNumberFormat="1" applyFont="1" applyAlignment="1">
      <alignment horizontal="left" vertical="center" wrapText="1"/>
    </xf>
    <xf numFmtId="176" fontId="6" fillId="0" borderId="0" xfId="0" applyNumberFormat="1" applyFont="1" applyAlignment="1">
      <alignment horizontal="center" vertical="center" wrapText="1"/>
    </xf>
    <xf numFmtId="176" fontId="2" fillId="0" borderId="6" xfId="56" applyNumberFormat="1" applyBorder="1" applyAlignment="1">
      <alignment wrapText="1"/>
    </xf>
    <xf numFmtId="176" fontId="1" fillId="0" borderId="6" xfId="0" applyNumberFormat="1" applyFont="1" applyBorder="1" applyAlignment="1">
      <alignment vertical="top" wrapText="1"/>
    </xf>
    <xf numFmtId="0" fontId="0" fillId="0" borderId="6" xfId="0" applyBorder="1">
      <alignment vertical="center"/>
    </xf>
    <xf numFmtId="177" fontId="1" fillId="2" borderId="6" xfId="56" applyNumberFormat="1" applyFont="1" applyFill="1" applyBorder="1" applyAlignment="1">
      <alignment horizontal="center" vertical="center" wrapText="1"/>
    </xf>
    <xf numFmtId="176" fontId="2" fillId="0" borderId="6" xfId="56" applyNumberFormat="1" applyBorder="1" applyAlignment="1">
      <alignment horizontal="center" vertical="center" wrapText="1"/>
    </xf>
    <xf numFmtId="0" fontId="8" fillId="0" borderId="0" xfId="56" applyFont="1"/>
    <xf numFmtId="0" fontId="2" fillId="0" borderId="0" xfId="56" applyAlignment="1">
      <alignment horizontal="left"/>
    </xf>
    <xf numFmtId="0" fontId="2" fillId="0" borderId="0" xfId="56" applyAlignment="1">
      <alignment wrapText="1"/>
    </xf>
    <xf numFmtId="177" fontId="2" fillId="0" borderId="0" xfId="56" applyNumberFormat="1" applyAlignment="1">
      <alignment horizontal="center" vertical="center"/>
    </xf>
    <xf numFmtId="0" fontId="9" fillId="0" borderId="0" xfId="56" applyFont="1" applyAlignment="1">
      <alignment horizontal="center" vertical="center" wrapText="1"/>
    </xf>
    <xf numFmtId="0" fontId="4" fillId="0" borderId="6" xfId="56" applyFont="1" applyBorder="1" applyAlignment="1">
      <alignment horizontal="center" vertical="center" wrapText="1"/>
    </xf>
    <xf numFmtId="177" fontId="4" fillId="0" borderId="6" xfId="56" applyNumberFormat="1"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6" xfId="0" applyFont="1" applyBorder="1" applyAlignment="1">
      <alignment vertical="center" wrapText="1"/>
    </xf>
    <xf numFmtId="177"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 fillId="2" borderId="6" xfId="56" applyFont="1" applyFill="1" applyBorder="1" applyAlignment="1">
      <alignment horizontal="left" vertical="center" wrapText="1"/>
    </xf>
    <xf numFmtId="0" fontId="4" fillId="0" borderId="11" xfId="56" applyFont="1" applyBorder="1" applyAlignment="1">
      <alignment horizontal="center" vertical="center" wrapText="1"/>
    </xf>
    <xf numFmtId="0" fontId="4" fillId="0" borderId="6" xfId="56" applyFont="1" applyBorder="1" applyAlignment="1">
      <alignment horizontal="left" vertical="center" wrapText="1"/>
    </xf>
    <xf numFmtId="9" fontId="4" fillId="0" borderId="8" xfId="56" applyNumberFormat="1" applyFont="1" applyBorder="1" applyAlignment="1">
      <alignment horizontal="center" vertical="center" wrapText="1"/>
    </xf>
    <xf numFmtId="9" fontId="4" fillId="0" borderId="9" xfId="56" applyNumberFormat="1" applyFont="1" applyBorder="1" applyAlignment="1">
      <alignment horizontal="center" vertical="center" wrapText="1"/>
    </xf>
    <xf numFmtId="9" fontId="4" fillId="0" borderId="10" xfId="56" applyNumberFormat="1" applyFont="1" applyBorder="1" applyAlignment="1">
      <alignment horizontal="center" vertical="center" wrapText="1"/>
    </xf>
    <xf numFmtId="0" fontId="5" fillId="0" borderId="6" xfId="56" applyFont="1" applyBorder="1" applyAlignment="1">
      <alignment horizontal="center" vertical="center"/>
    </xf>
    <xf numFmtId="0" fontId="2" fillId="0" borderId="6" xfId="56" applyBorder="1"/>
    <xf numFmtId="0" fontId="8" fillId="0" borderId="6" xfId="56" applyFont="1" applyBorder="1"/>
    <xf numFmtId="0" fontId="10" fillId="0" borderId="0" xfId="56" applyFont="1"/>
    <xf numFmtId="0" fontId="11" fillId="0" borderId="0" xfId="0" applyFont="1">
      <alignment vertical="center"/>
    </xf>
    <xf numFmtId="0" fontId="1" fillId="2" borderId="6" xfId="56" applyFont="1" applyFill="1" applyBorder="1" applyAlignment="1">
      <alignment horizontal="center" vertical="center" wrapText="1"/>
    </xf>
    <xf numFmtId="177" fontId="1" fillId="2" borderId="0" xfId="56" applyNumberFormat="1" applyFont="1" applyFill="1" applyAlignment="1">
      <alignment horizontal="center" vertical="center" wrapText="1"/>
    </xf>
    <xf numFmtId="0" fontId="4" fillId="0" borderId="8" xfId="56" applyFont="1" applyBorder="1" applyAlignment="1">
      <alignment horizontal="center" vertical="center" wrapText="1"/>
    </xf>
    <xf numFmtId="0" fontId="4" fillId="0" borderId="9" xfId="56" applyFont="1" applyBorder="1" applyAlignment="1">
      <alignment horizontal="center" vertical="center" wrapText="1"/>
    </xf>
    <xf numFmtId="0" fontId="4" fillId="0" borderId="10" xfId="56" applyFont="1" applyBorder="1" applyAlignment="1">
      <alignment horizontal="center" vertical="center" wrapText="1"/>
    </xf>
    <xf numFmtId="177" fontId="12" fillId="2" borderId="0" xfId="56" applyNumberFormat="1" applyFont="1" applyFill="1" applyAlignment="1">
      <alignment vertical="center" wrapText="1"/>
    </xf>
    <xf numFmtId="177" fontId="4" fillId="2" borderId="6" xfId="56" applyNumberFormat="1" applyFont="1" applyFill="1" applyBorder="1" applyAlignment="1">
      <alignment horizontal="center" vertical="center" wrapText="1"/>
    </xf>
    <xf numFmtId="177" fontId="13" fillId="2" borderId="6" xfId="56" applyNumberFormat="1" applyFont="1" applyFill="1" applyBorder="1" applyAlignment="1">
      <alignment horizontal="center" vertical="center" wrapText="1"/>
    </xf>
    <xf numFmtId="177" fontId="13" fillId="0" borderId="6" xfId="56" applyNumberFormat="1" applyFont="1" applyBorder="1" applyAlignment="1">
      <alignment horizontal="center" vertical="center" wrapText="1"/>
    </xf>
    <xf numFmtId="177" fontId="13" fillId="0" borderId="0" xfId="56" applyNumberFormat="1" applyFont="1" applyAlignment="1">
      <alignment horizontal="center" vertical="center" wrapText="1"/>
    </xf>
    <xf numFmtId="0" fontId="10" fillId="0" borderId="6" xfId="56" applyFont="1" applyBorder="1"/>
    <xf numFmtId="0" fontId="11" fillId="0" borderId="6" xfId="0" applyFont="1" applyBorder="1">
      <alignment vertical="center"/>
    </xf>
    <xf numFmtId="0" fontId="14" fillId="0" borderId="0" xfId="72" applyFont="1" applyAlignment="1">
      <alignment horizontal="center" vertical="center"/>
    </xf>
    <xf numFmtId="0" fontId="15" fillId="0" borderId="0" xfId="72" applyFont="1" applyAlignment="1">
      <alignment horizontal="center" vertical="center"/>
    </xf>
    <xf numFmtId="0" fontId="0" fillId="0" borderId="0" xfId="72" applyAlignment="1">
      <alignment horizontal="center" vertical="center"/>
    </xf>
    <xf numFmtId="0" fontId="0" fillId="0" borderId="0" xfId="72" applyAlignment="1">
      <alignment horizontal="center" vertical="center" wrapText="1"/>
    </xf>
    <xf numFmtId="49" fontId="0" fillId="0" borderId="0" xfId="72" applyNumberFormat="1" applyAlignment="1">
      <alignment horizontal="center" vertical="center"/>
    </xf>
    <xf numFmtId="0" fontId="16" fillId="0" borderId="6" xfId="72" applyFont="1" applyBorder="1" applyAlignment="1">
      <alignment horizontal="center" vertical="center"/>
    </xf>
    <xf numFmtId="0" fontId="16" fillId="0" borderId="6" xfId="72" applyFont="1" applyBorder="1" applyAlignment="1">
      <alignment horizontal="center" vertical="center" wrapText="1"/>
    </xf>
    <xf numFmtId="0" fontId="17" fillId="3" borderId="6" xfId="72" applyFont="1" applyFill="1" applyBorder="1" applyAlignment="1">
      <alignment horizontal="center" vertical="center"/>
    </xf>
    <xf numFmtId="0" fontId="17" fillId="3" borderId="6" xfId="72" applyFont="1" applyFill="1" applyBorder="1" applyAlignment="1">
      <alignment horizontal="center" vertical="center" wrapText="1"/>
    </xf>
    <xf numFmtId="49" fontId="17" fillId="3" borderId="6" xfId="72" applyNumberFormat="1" applyFont="1" applyFill="1" applyBorder="1" applyAlignment="1">
      <alignment horizontal="center" vertical="center"/>
    </xf>
    <xf numFmtId="0" fontId="18" fillId="0" borderId="6" xfId="72" applyFont="1" applyBorder="1" applyAlignment="1">
      <alignment horizontal="center" vertical="center"/>
    </xf>
    <xf numFmtId="0" fontId="19" fillId="0" borderId="6" xfId="72" applyFont="1" applyBorder="1" applyAlignment="1">
      <alignment horizontal="center" vertical="center"/>
    </xf>
    <xf numFmtId="0" fontId="18" fillId="0" borderId="6" xfId="72" applyFont="1" applyBorder="1" applyAlignment="1">
      <alignment horizontal="center" vertical="center" wrapText="1"/>
    </xf>
    <xf numFmtId="0" fontId="20" fillId="0" borderId="6" xfId="72" applyFont="1" applyBorder="1" applyAlignment="1">
      <alignment horizontal="left" vertical="center" wrapText="1"/>
    </xf>
    <xf numFmtId="0" fontId="18" fillId="0" borderId="5" xfId="77" applyFont="1" applyBorder="1" applyAlignment="1">
      <alignment horizontal="center" vertical="center" wrapText="1"/>
    </xf>
    <xf numFmtId="0" fontId="21" fillId="0" borderId="8" xfId="72" applyFont="1" applyBorder="1" applyAlignment="1">
      <alignment horizontal="center" vertical="center" wrapText="1"/>
    </xf>
    <xf numFmtId="0" fontId="22" fillId="0" borderId="6" xfId="72" applyFont="1" applyBorder="1" applyAlignment="1">
      <alignment horizontal="center" vertical="center" wrapText="1"/>
    </xf>
    <xf numFmtId="0" fontId="0" fillId="0" borderId="6" xfId="72" applyBorder="1" applyAlignment="1">
      <alignment horizontal="center" vertical="center"/>
    </xf>
    <xf numFmtId="0" fontId="0" fillId="0" borderId="6" xfId="72" applyBorder="1" applyAlignment="1">
      <alignment horizontal="center" vertical="center" wrapText="1"/>
    </xf>
    <xf numFmtId="0" fontId="17" fillId="0" borderId="6" xfId="78" applyFont="1" applyBorder="1" applyAlignment="1">
      <alignment horizontal="center" vertical="center"/>
    </xf>
    <xf numFmtId="0" fontId="17" fillId="0" borderId="0" xfId="72" applyFont="1" applyAlignment="1">
      <alignment horizontal="center" vertical="center"/>
    </xf>
    <xf numFmtId="0" fontId="5" fillId="0" borderId="0" xfId="75" applyFont="1" applyAlignment="1">
      <alignment vertical="center" wrapText="1"/>
    </xf>
    <xf numFmtId="0" fontId="23" fillId="0" borderId="0" xfId="75" applyFont="1" applyAlignment="1">
      <alignment vertical="center" wrapText="1"/>
    </xf>
    <xf numFmtId="0" fontId="23" fillId="0" borderId="0" xfId="75" applyFont="1" applyFill="1" applyAlignment="1">
      <alignment vertical="center" wrapText="1"/>
    </xf>
    <xf numFmtId="0" fontId="24" fillId="0" borderId="0" xfId="75" applyFont="1" applyAlignment="1">
      <alignment vertical="center" wrapText="1"/>
    </xf>
    <xf numFmtId="0" fontId="25" fillId="0" borderId="0" xfId="75" applyFont="1">
      <alignment vertical="center"/>
    </xf>
    <xf numFmtId="0" fontId="26" fillId="0" borderId="0" xfId="75" applyFont="1" applyAlignment="1">
      <alignment vertical="center" wrapText="1"/>
    </xf>
    <xf numFmtId="0" fontId="27" fillId="0" borderId="0" xfId="75" applyFont="1" applyAlignment="1">
      <alignment vertical="center" wrapText="1"/>
    </xf>
    <xf numFmtId="0" fontId="25" fillId="0" borderId="0" xfId="75" applyFont="1" applyAlignment="1">
      <alignment horizontal="center" vertical="center" wrapText="1"/>
    </xf>
    <xf numFmtId="0" fontId="25" fillId="0" borderId="0" xfId="75" applyFont="1" applyAlignment="1">
      <alignment horizontal="left" vertical="center" wrapText="1"/>
    </xf>
    <xf numFmtId="43" fontId="25" fillId="0" borderId="0" xfId="75" applyNumberFormat="1" applyFont="1" applyAlignment="1">
      <alignment horizontal="center" vertical="center" wrapText="1"/>
    </xf>
    <xf numFmtId="0" fontId="25" fillId="0" borderId="0" xfId="75" applyFont="1" applyAlignment="1">
      <alignment vertical="center" wrapText="1"/>
    </xf>
    <xf numFmtId="0" fontId="28" fillId="0" borderId="0" xfId="75" applyFont="1" applyAlignment="1">
      <alignment horizontal="center" vertical="center" wrapText="1"/>
    </xf>
    <xf numFmtId="43" fontId="28" fillId="0" borderId="0" xfId="75" applyNumberFormat="1" applyFont="1" applyAlignment="1">
      <alignment horizontal="center" vertical="center" wrapText="1"/>
    </xf>
    <xf numFmtId="0" fontId="5" fillId="0" borderId="6" xfId="75" applyFont="1" applyBorder="1" applyAlignment="1">
      <alignment horizontal="center" vertical="center" wrapText="1"/>
    </xf>
    <xf numFmtId="43" fontId="5" fillId="0" borderId="6" xfId="75" applyNumberFormat="1" applyFont="1" applyBorder="1" applyAlignment="1">
      <alignment horizontal="center" vertical="center" wrapText="1"/>
    </xf>
    <xf numFmtId="0" fontId="5" fillId="0" borderId="6" xfId="75" applyFont="1" applyBorder="1" applyAlignment="1">
      <alignment horizontal="left" vertical="center" wrapText="1"/>
    </xf>
    <xf numFmtId="0" fontId="5" fillId="0" borderId="6" xfId="75" applyFont="1" applyBorder="1" applyAlignment="1">
      <alignment horizontal="left" vertical="center"/>
    </xf>
    <xf numFmtId="0" fontId="23" fillId="0" borderId="6" xfId="75" applyFont="1" applyBorder="1" applyAlignment="1">
      <alignment horizontal="center" vertical="center" wrapText="1"/>
    </xf>
    <xf numFmtId="0" fontId="23" fillId="0" borderId="6" xfId="75" applyFont="1" applyBorder="1" applyAlignment="1">
      <alignment horizontal="left" vertical="center" wrapText="1"/>
    </xf>
    <xf numFmtId="0" fontId="1" fillId="0" borderId="6" xfId="75" applyFont="1" applyBorder="1" applyAlignment="1">
      <alignment horizontal="center" vertical="center" wrapText="1"/>
    </xf>
    <xf numFmtId="178" fontId="23" fillId="0" borderId="6" xfId="72" applyNumberFormat="1" applyFont="1" applyBorder="1" applyAlignment="1">
      <alignment vertical="center" wrapText="1"/>
    </xf>
    <xf numFmtId="0" fontId="23" fillId="0" borderId="6" xfId="75" applyFont="1" applyBorder="1" applyAlignment="1">
      <alignment horizontal="center" vertical="center"/>
    </xf>
    <xf numFmtId="43" fontId="23" fillId="0" borderId="6" xfId="81" applyFont="1" applyFill="1" applyBorder="1" applyAlignment="1">
      <alignment horizontal="center" vertical="center"/>
    </xf>
    <xf numFmtId="43" fontId="23" fillId="0" borderId="6" xfId="75" applyNumberFormat="1" applyFont="1" applyBorder="1" applyAlignment="1">
      <alignment horizontal="center" vertical="center" wrapText="1"/>
    </xf>
    <xf numFmtId="0" fontId="23" fillId="0" borderId="6" xfId="73" applyFont="1" applyBorder="1" applyAlignment="1">
      <alignment horizontal="left" vertical="center" wrapText="1"/>
    </xf>
    <xf numFmtId="179" fontId="23" fillId="0" borderId="6" xfId="66" applyNumberFormat="1" applyFont="1" applyBorder="1" applyAlignment="1">
      <alignment horizontal="left" vertical="center" wrapText="1"/>
    </xf>
    <xf numFmtId="180" fontId="23" fillId="0" borderId="6" xfId="72" applyNumberFormat="1" applyFont="1" applyBorder="1" applyAlignment="1">
      <alignment horizontal="center" vertical="center" wrapText="1"/>
    </xf>
    <xf numFmtId="181" fontId="23" fillId="0" borderId="6" xfId="80" applyNumberFormat="1" applyFont="1" applyFill="1" applyBorder="1" applyAlignment="1">
      <alignment horizontal="center" vertical="center" wrapText="1"/>
    </xf>
    <xf numFmtId="0" fontId="23" fillId="0" borderId="6" xfId="75" applyFont="1" applyFill="1" applyBorder="1" applyAlignment="1">
      <alignment horizontal="center" vertical="center" wrapText="1"/>
    </xf>
    <xf numFmtId="0" fontId="23" fillId="0" borderId="6" xfId="73" applyFont="1" applyFill="1" applyBorder="1" applyAlignment="1">
      <alignment horizontal="left" vertical="center" wrapText="1"/>
    </xf>
    <xf numFmtId="0" fontId="1" fillId="0" borderId="6" xfId="75" applyFont="1" applyFill="1" applyBorder="1" applyAlignment="1">
      <alignment horizontal="center" vertical="center" wrapText="1"/>
    </xf>
    <xf numFmtId="179" fontId="23" fillId="0" borderId="6" xfId="66" applyNumberFormat="1" applyFont="1" applyFill="1" applyBorder="1" applyAlignment="1">
      <alignment horizontal="left" vertical="center" wrapText="1"/>
    </xf>
    <xf numFmtId="180" fontId="23" fillId="0" borderId="6" xfId="72" applyNumberFormat="1" applyFont="1" applyFill="1" applyBorder="1" applyAlignment="1">
      <alignment horizontal="center" vertical="center" wrapText="1"/>
    </xf>
    <xf numFmtId="43" fontId="23" fillId="0" borderId="6" xfId="75" applyNumberFormat="1" applyFont="1" applyFill="1" applyBorder="1" applyAlignment="1">
      <alignment horizontal="center" vertical="center" wrapText="1"/>
    </xf>
    <xf numFmtId="0" fontId="1" fillId="0" borderId="6" xfId="71" applyFont="1" applyBorder="1" applyAlignment="1">
      <alignment horizontal="center" vertical="center" wrapText="1"/>
    </xf>
    <xf numFmtId="0" fontId="23" fillId="0" borderId="6" xfId="71" applyFont="1" applyBorder="1" applyAlignment="1">
      <alignment horizontal="center" vertical="center" wrapText="1"/>
    </xf>
    <xf numFmtId="43" fontId="23" fillId="0" borderId="6" xfId="81" applyFont="1" applyFill="1" applyBorder="1" applyAlignment="1">
      <alignment horizontal="left" vertical="center"/>
    </xf>
    <xf numFmtId="182" fontId="23" fillId="0" borderId="6" xfId="75" applyNumberFormat="1" applyFont="1" applyBorder="1" applyAlignment="1">
      <alignment horizontal="left" vertical="center" wrapText="1"/>
    </xf>
    <xf numFmtId="43" fontId="23" fillId="0" borderId="6" xfId="81" applyFont="1" applyFill="1" applyBorder="1" applyAlignment="1" applyProtection="1">
      <alignment vertical="center" wrapText="1"/>
    </xf>
    <xf numFmtId="43" fontId="25" fillId="0" borderId="6" xfId="75" applyNumberFormat="1" applyFont="1" applyBorder="1" applyAlignment="1">
      <alignment horizontal="center" vertical="center" wrapText="1"/>
    </xf>
    <xf numFmtId="0" fontId="1" fillId="0" borderId="6" xfId="66" applyFont="1" applyBorder="1" applyAlignment="1">
      <alignment horizontal="center" vertical="center" wrapText="1"/>
    </xf>
    <xf numFmtId="0" fontId="23" fillId="0" borderId="6" xfId="83" applyFont="1" applyBorder="1" applyAlignment="1">
      <alignment horizontal="left" vertical="center" wrapText="1"/>
    </xf>
    <xf numFmtId="182" fontId="23" fillId="0" borderId="6" xfId="71" applyNumberFormat="1" applyFont="1" applyBorder="1" applyAlignment="1">
      <alignment horizontal="left" vertical="center" wrapText="1"/>
    </xf>
    <xf numFmtId="0" fontId="23" fillId="0" borderId="6" xfId="79" applyFont="1" applyBorder="1" applyAlignment="1">
      <alignment horizontal="left" vertical="center" wrapText="1"/>
    </xf>
    <xf numFmtId="182" fontId="1" fillId="0" borderId="6" xfId="70" applyNumberFormat="1" applyFont="1" applyBorder="1" applyAlignment="1">
      <alignment horizontal="center" vertical="center" wrapText="1"/>
    </xf>
    <xf numFmtId="177" fontId="23" fillId="0" borderId="6" xfId="75" applyNumberFormat="1" applyFont="1" applyBorder="1" applyAlignment="1">
      <alignment vertical="center" wrapText="1"/>
    </xf>
    <xf numFmtId="183" fontId="23" fillId="0" borderId="6" xfId="75" applyNumberFormat="1" applyFont="1" applyBorder="1" applyAlignment="1">
      <alignment horizontal="center" vertical="center"/>
    </xf>
    <xf numFmtId="184" fontId="23" fillId="0" borderId="6" xfId="75" applyNumberFormat="1" applyFont="1" applyBorder="1" applyAlignment="1">
      <alignment horizontal="center" vertical="center"/>
    </xf>
    <xf numFmtId="178" fontId="23" fillId="0" borderId="6" xfId="75" applyNumberFormat="1" applyFont="1" applyBorder="1" applyAlignment="1">
      <alignment horizontal="left" vertical="center" wrapText="1"/>
    </xf>
    <xf numFmtId="0" fontId="1" fillId="0" borderId="6" xfId="75" applyFont="1" applyBorder="1" applyAlignment="1">
      <alignment horizontal="left" vertical="center" wrapText="1"/>
    </xf>
    <xf numFmtId="43" fontId="1" fillId="0" borderId="6" xfId="75" applyNumberFormat="1" applyFont="1" applyBorder="1" applyAlignment="1">
      <alignment vertical="center" wrapText="1"/>
    </xf>
    <xf numFmtId="43" fontId="24" fillId="0" borderId="6" xfId="75" applyNumberFormat="1" applyFont="1" applyBorder="1" applyAlignment="1">
      <alignment horizontal="center" vertical="center" wrapText="1"/>
    </xf>
    <xf numFmtId="0" fontId="1" fillId="0" borderId="6" xfId="57" applyFont="1" applyBorder="1" applyAlignment="1">
      <alignment horizontal="center" vertical="center" wrapText="1"/>
    </xf>
    <xf numFmtId="0" fontId="23" fillId="0" borderId="6" xfId="57" applyFont="1" applyBorder="1" applyAlignment="1">
      <alignment horizontal="left" vertical="center" wrapText="1"/>
    </xf>
    <xf numFmtId="0" fontId="25" fillId="0" borderId="6" xfId="75" applyFont="1" applyBorder="1" applyAlignment="1">
      <alignment horizontal="center" vertical="center"/>
    </xf>
    <xf numFmtId="0" fontId="29" fillId="0" borderId="6" xfId="75" applyFont="1" applyBorder="1" applyAlignment="1">
      <alignment horizontal="left" vertical="center" wrapText="1"/>
    </xf>
    <xf numFmtId="0" fontId="5" fillId="0" borderId="6" xfId="75" applyFont="1" applyBorder="1" applyAlignment="1">
      <alignment vertical="center" wrapText="1"/>
    </xf>
    <xf numFmtId="0" fontId="25" fillId="0" borderId="6" xfId="75" applyFont="1" applyBorder="1" applyAlignment="1">
      <alignment horizontal="center" vertical="center" wrapText="1"/>
    </xf>
    <xf numFmtId="2" fontId="23" fillId="0" borderId="6" xfId="75" applyNumberFormat="1" applyFont="1" applyBorder="1" applyAlignment="1">
      <alignment horizontal="left" vertical="center" wrapText="1"/>
    </xf>
    <xf numFmtId="185" fontId="30" fillId="0" borderId="6" xfId="75" applyNumberFormat="1" applyFont="1" applyBorder="1" applyAlignment="1">
      <alignment horizontal="center" vertical="center" wrapText="1"/>
    </xf>
    <xf numFmtId="0" fontId="30" fillId="0" borderId="6" xfId="75" applyFont="1" applyBorder="1" applyAlignment="1">
      <alignment horizontal="center" vertical="center" wrapText="1"/>
    </xf>
    <xf numFmtId="49" fontId="23" fillId="0" borderId="6" xfId="75" applyNumberFormat="1" applyFont="1" applyBorder="1" applyAlignment="1">
      <alignment horizontal="left" vertical="center" wrapText="1"/>
    </xf>
    <xf numFmtId="49" fontId="23" fillId="0" borderId="6" xfId="75" applyNumberFormat="1" applyFont="1" applyBorder="1" applyAlignment="1">
      <alignment horizontal="left" vertical="center"/>
    </xf>
    <xf numFmtId="0" fontId="23" fillId="0" borderId="6" xfId="75" applyFont="1" applyBorder="1" applyAlignment="1">
      <alignment vertical="center" wrapText="1"/>
    </xf>
    <xf numFmtId="0" fontId="23" fillId="0" borderId="6" xfId="71" applyFont="1" applyBorder="1" applyAlignment="1">
      <alignment horizontal="left" vertical="center" wrapText="1"/>
    </xf>
    <xf numFmtId="0" fontId="25" fillId="0" borderId="6" xfId="75" applyFont="1" applyBorder="1" applyAlignment="1">
      <alignment vertical="center" wrapText="1"/>
    </xf>
    <xf numFmtId="0" fontId="1" fillId="0" borderId="6" xfId="76" applyFont="1" applyBorder="1" applyAlignment="1">
      <alignment horizontal="center" vertical="center" wrapText="1"/>
    </xf>
    <xf numFmtId="0" fontId="23" fillId="0" borderId="6" xfId="76" applyFont="1" applyBorder="1" applyAlignment="1">
      <alignment horizontal="left" vertical="center"/>
    </xf>
    <xf numFmtId="0" fontId="23" fillId="0" borderId="6" xfId="76" applyFont="1" applyBorder="1" applyAlignment="1">
      <alignment horizontal="left" vertical="center" wrapText="1"/>
    </xf>
    <xf numFmtId="0" fontId="31" fillId="0" borderId="6" xfId="75" applyFont="1" applyBorder="1" applyAlignment="1">
      <alignment horizontal="left" vertical="center" wrapText="1"/>
    </xf>
    <xf numFmtId="0" fontId="1" fillId="0" borderId="6" xfId="67" applyFont="1" applyBorder="1" applyAlignment="1">
      <alignment horizontal="center" vertical="center" wrapText="1"/>
    </xf>
    <xf numFmtId="0" fontId="31" fillId="0" borderId="6" xfId="75" applyFont="1" applyBorder="1" applyAlignment="1">
      <alignment horizontal="center" vertical="center" wrapText="1"/>
    </xf>
    <xf numFmtId="0" fontId="23" fillId="0" borderId="6" xfId="75" applyFont="1" applyFill="1" applyBorder="1" applyAlignment="1">
      <alignment vertical="center" wrapText="1"/>
    </xf>
    <xf numFmtId="0" fontId="24" fillId="0" borderId="6" xfId="75" applyFont="1" applyBorder="1" applyAlignment="1">
      <alignment horizontal="center" vertical="center" wrapText="1"/>
    </xf>
    <xf numFmtId="0" fontId="24" fillId="0" borderId="6" xfId="75" applyFont="1" applyBorder="1" applyAlignment="1">
      <alignment vertical="center" wrapText="1"/>
    </xf>
    <xf numFmtId="43" fontId="5" fillId="0" borderId="6" xfId="75" applyNumberFormat="1" applyFont="1" applyBorder="1" applyAlignment="1">
      <alignment vertical="center" wrapText="1"/>
    </xf>
    <xf numFmtId="0" fontId="27" fillId="0" borderId="11" xfId="75" applyFont="1" applyBorder="1">
      <alignment vertical="center"/>
    </xf>
    <xf numFmtId="0" fontId="27" fillId="0" borderId="6" xfId="75" applyFont="1" applyBorder="1" applyAlignment="1">
      <alignment horizontal="left" vertical="center"/>
    </xf>
    <xf numFmtId="0" fontId="27" fillId="0" borderId="6" xfId="75" applyFont="1" applyBorder="1">
      <alignment vertical="center"/>
    </xf>
    <xf numFmtId="0" fontId="27" fillId="0" borderId="6" xfId="75" applyFont="1" applyBorder="1" applyAlignment="1">
      <alignment horizontal="center" vertical="center"/>
    </xf>
    <xf numFmtId="0" fontId="23" fillId="0" borderId="11" xfId="75" applyFont="1" applyBorder="1" applyAlignment="1">
      <alignment horizontal="center" vertical="center"/>
    </xf>
    <xf numFmtId="0" fontId="30" fillId="0" borderId="6" xfId="75" applyFont="1" applyBorder="1" applyAlignment="1">
      <alignment horizontal="left" vertical="center" wrapText="1"/>
    </xf>
    <xf numFmtId="0" fontId="23" fillId="0" borderId="6" xfId="75" applyFont="1" applyBorder="1" applyAlignment="1" applyProtection="1">
      <alignment horizontal="center" vertical="center" wrapText="1"/>
      <protection locked="0"/>
    </xf>
    <xf numFmtId="43" fontId="25" fillId="0" borderId="6" xfId="81" applyFont="1" applyFill="1" applyBorder="1" applyAlignment="1">
      <alignment horizontal="center" vertical="center" wrapText="1"/>
    </xf>
    <xf numFmtId="0" fontId="23" fillId="0" borderId="6" xfId="65" applyFont="1" applyBorder="1" applyAlignment="1">
      <alignment horizontal="left" vertical="center" wrapText="1"/>
    </xf>
    <xf numFmtId="49" fontId="1" fillId="0" borderId="6" xfId="75" applyNumberFormat="1" applyFont="1" applyBorder="1" applyAlignment="1">
      <alignment horizontal="center" vertical="center" wrapText="1"/>
    </xf>
    <xf numFmtId="49" fontId="23" fillId="0" borderId="6" xfId="75" applyNumberFormat="1" applyFont="1" applyBorder="1" applyAlignment="1">
      <alignment vertical="center" wrapText="1"/>
    </xf>
    <xf numFmtId="43" fontId="23" fillId="0" borderId="6" xfId="81" applyFont="1" applyFill="1" applyBorder="1" applyAlignment="1">
      <alignment horizontal="center" vertical="center" wrapText="1"/>
    </xf>
    <xf numFmtId="0" fontId="25" fillId="0" borderId="6" xfId="75" applyFont="1" applyBorder="1" applyAlignment="1">
      <alignment horizontal="left" vertical="center" wrapText="1"/>
    </xf>
    <xf numFmtId="0" fontId="23" fillId="0" borderId="10" xfId="75" applyFont="1" applyBorder="1" applyAlignment="1">
      <alignment horizontal="left" vertical="center" wrapText="1"/>
    </xf>
    <xf numFmtId="0" fontId="23" fillId="0" borderId="6" xfId="75" applyFont="1" applyBorder="1" applyAlignment="1" applyProtection="1">
      <alignment horizontal="left" vertical="center" wrapText="1"/>
      <protection locked="0"/>
    </xf>
    <xf numFmtId="0" fontId="6" fillId="0" borderId="6" xfId="75" applyFont="1" applyBorder="1" applyAlignment="1">
      <alignment horizontal="left" vertical="center" wrapText="1"/>
    </xf>
    <xf numFmtId="0" fontId="23" fillId="0" borderId="6" xfId="71" applyFont="1" applyBorder="1" applyAlignment="1">
      <alignment vertical="center" wrapText="1"/>
    </xf>
    <xf numFmtId="0" fontId="1" fillId="0" borderId="6" xfId="70" applyFont="1" applyBorder="1" applyAlignment="1">
      <alignment horizontal="center" vertical="center" wrapText="1"/>
    </xf>
    <xf numFmtId="0" fontId="27" fillId="0" borderId="6" xfId="75" applyFont="1" applyBorder="1" applyAlignment="1">
      <alignment horizontal="center" vertical="center" wrapText="1"/>
    </xf>
    <xf numFmtId="0" fontId="30" fillId="0" borderId="6" xfId="71" applyFont="1" applyBorder="1" applyAlignment="1">
      <alignment horizontal="left" vertical="center" wrapText="1"/>
    </xf>
    <xf numFmtId="49" fontId="23" fillId="0" borderId="6" xfId="71" applyNumberFormat="1" applyFont="1" applyBorder="1" applyAlignment="1">
      <alignment vertical="center" wrapText="1"/>
    </xf>
    <xf numFmtId="0" fontId="32" fillId="0" borderId="6" xfId="71" applyFont="1" applyBorder="1" applyAlignment="1">
      <alignment horizontal="center" vertical="center" wrapText="1"/>
    </xf>
    <xf numFmtId="0" fontId="30" fillId="0" borderId="5" xfId="71" applyFont="1" applyBorder="1" applyAlignment="1">
      <alignment horizontal="center" vertical="center" wrapText="1"/>
    </xf>
    <xf numFmtId="0" fontId="32" fillId="0" borderId="6" xfId="71" applyFont="1" applyBorder="1" applyAlignment="1">
      <alignment horizontal="left" vertical="center" wrapText="1"/>
    </xf>
    <xf numFmtId="0" fontId="23" fillId="0" borderId="5" xfId="75" applyFont="1" applyBorder="1" applyAlignment="1">
      <alignment horizontal="left" vertical="center"/>
    </xf>
    <xf numFmtId="0" fontId="23" fillId="0" borderId="12" xfId="75" applyFont="1" applyBorder="1" applyAlignment="1">
      <alignment horizontal="left" vertical="center" wrapText="1"/>
    </xf>
    <xf numFmtId="0" fontId="1" fillId="0" borderId="6" xfId="75" applyFont="1" applyBorder="1" applyAlignment="1" applyProtection="1">
      <alignment horizontal="center" vertical="center" wrapText="1"/>
      <protection locked="0"/>
    </xf>
    <xf numFmtId="0" fontId="25" fillId="0" borderId="6" xfId="75" applyFont="1" applyBorder="1" applyAlignment="1">
      <alignment horizontal="left" vertical="center"/>
    </xf>
    <xf numFmtId="0" fontId="23" fillId="0" borderId="6" xfId="75" applyFont="1" applyBorder="1" applyAlignment="1">
      <alignment horizontal="left" vertical="center"/>
    </xf>
    <xf numFmtId="186" fontId="23" fillId="0" borderId="6" xfId="75" applyNumberFormat="1" applyFont="1" applyBorder="1" applyAlignment="1">
      <alignment horizontal="center" vertical="center" wrapText="1"/>
    </xf>
    <xf numFmtId="0" fontId="33" fillId="0" borderId="13" xfId="75" applyFont="1" applyBorder="1" applyAlignment="1">
      <alignment horizontal="center" vertical="center" wrapText="1"/>
    </xf>
    <xf numFmtId="0" fontId="25" fillId="0" borderId="6" xfId="75" applyFont="1" applyBorder="1">
      <alignment vertical="center"/>
    </xf>
    <xf numFmtId="0" fontId="26" fillId="0" borderId="6" xfId="75" applyFont="1" applyBorder="1" applyAlignment="1">
      <alignment vertical="center" wrapText="1"/>
    </xf>
    <xf numFmtId="0" fontId="27" fillId="0" borderId="6" xfId="75" applyFont="1" applyBorder="1" applyAlignment="1">
      <alignment vertical="center" wrapText="1"/>
    </xf>
    <xf numFmtId="0" fontId="33" fillId="0" borderId="6" xfId="75" applyFont="1" applyBorder="1" applyAlignment="1">
      <alignment horizontal="center" vertical="center" wrapText="1"/>
    </xf>
    <xf numFmtId="187" fontId="23" fillId="0" borderId="6" xfId="79" applyNumberFormat="1" applyFont="1" applyBorder="1" applyAlignment="1">
      <alignment horizontal="left" vertical="center" wrapText="1"/>
    </xf>
    <xf numFmtId="0" fontId="5" fillId="0" borderId="6" xfId="75" applyFont="1" applyBorder="1" applyAlignment="1">
      <alignment horizontal="right" vertical="center" wrapText="1"/>
    </xf>
    <xf numFmtId="43" fontId="5" fillId="0" borderId="6" xfId="75" applyNumberFormat="1" applyFont="1" applyBorder="1" applyAlignment="1">
      <alignment horizontal="right" vertical="center" wrapText="1"/>
    </xf>
    <xf numFmtId="182" fontId="27" fillId="0" borderId="6" xfId="66" applyNumberFormat="1" applyFont="1" applyBorder="1" applyAlignment="1">
      <alignment horizontal="right" vertical="center"/>
    </xf>
    <xf numFmtId="182" fontId="27" fillId="0" borderId="6" xfId="66" applyNumberFormat="1" applyFont="1" applyBorder="1" applyAlignment="1">
      <alignment horizontal="center" vertical="center"/>
    </xf>
    <xf numFmtId="43" fontId="27" fillId="0" borderId="6" xfId="66" applyNumberFormat="1" applyFont="1" applyBorder="1" applyAlignment="1">
      <alignment horizontal="right" vertical="center"/>
    </xf>
    <xf numFmtId="0" fontId="0" fillId="0" borderId="0" xfId="63">
      <alignment vertical="center"/>
    </xf>
    <xf numFmtId="0" fontId="0" fillId="0" borderId="6" xfId="63" applyBorder="1" applyAlignment="1">
      <alignment horizontal="center" vertical="center"/>
    </xf>
    <xf numFmtId="0" fontId="17" fillId="0" borderId="0" xfId="0" applyFont="1">
      <alignment vertical="center"/>
    </xf>
    <xf numFmtId="0" fontId="0" fillId="0" borderId="0" xfId="0" applyAlignment="1">
      <alignment horizontal="center" vertical="center"/>
    </xf>
    <xf numFmtId="43" fontId="0" fillId="0" borderId="0" xfId="0" applyNumberFormat="1">
      <alignment vertical="center"/>
    </xf>
    <xf numFmtId="0" fontId="34" fillId="0" borderId="6" xfId="0" applyFont="1" applyBorder="1" applyAlignment="1">
      <alignment horizontal="center" vertical="center" wrapText="1"/>
    </xf>
    <xf numFmtId="0" fontId="34" fillId="0" borderId="6" xfId="0" applyFont="1" applyBorder="1" applyAlignment="1">
      <alignment horizontal="center" vertical="center"/>
    </xf>
    <xf numFmtId="43" fontId="34" fillId="0" borderId="6" xfId="0" applyNumberFormat="1" applyFont="1" applyBorder="1" applyAlignment="1">
      <alignment horizontal="center" vertical="center"/>
    </xf>
    <xf numFmtId="0" fontId="17" fillId="0" borderId="6" xfId="0" applyFont="1" applyBorder="1" applyAlignment="1">
      <alignment horizontal="center" vertical="center"/>
    </xf>
    <xf numFmtId="0" fontId="35" fillId="0" borderId="6" xfId="0" applyFont="1" applyBorder="1" applyAlignment="1">
      <alignment horizontal="center" vertical="center" wrapText="1"/>
    </xf>
    <xf numFmtId="43" fontId="35" fillId="0" borderId="6" xfId="0" applyNumberFormat="1" applyFont="1" applyBorder="1" applyAlignment="1">
      <alignment horizontal="center" vertical="center" wrapText="1"/>
    </xf>
    <xf numFmtId="0" fontId="0" fillId="0" borderId="6" xfId="0" applyBorder="1" applyAlignment="1">
      <alignment horizontal="center" vertical="center"/>
    </xf>
    <xf numFmtId="0" fontId="36" fillId="0" borderId="6" xfId="0" applyFont="1" applyBorder="1" applyAlignment="1">
      <alignment horizontal="center" vertical="center" wrapText="1"/>
    </xf>
    <xf numFmtId="176" fontId="36" fillId="0" borderId="6" xfId="0" applyNumberFormat="1" applyFont="1" applyBorder="1" applyAlignment="1">
      <alignment horizontal="center" vertical="center" wrapText="1"/>
    </xf>
    <xf numFmtId="0" fontId="37" fillId="0" borderId="6" xfId="0" applyFont="1" applyBorder="1" applyAlignment="1">
      <alignment horizontal="center" vertical="center" wrapText="1"/>
    </xf>
    <xf numFmtId="176" fontId="35" fillId="0" borderId="6" xfId="0" applyNumberFormat="1" applyFont="1" applyBorder="1" applyAlignment="1">
      <alignment horizontal="center" vertical="center" wrapText="1"/>
    </xf>
    <xf numFmtId="43" fontId="0" fillId="0" borderId="6" xfId="0" applyNumberFormat="1" applyBorder="1">
      <alignment vertical="center"/>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7_" xfId="49"/>
    <cellStyle name="_ET_STYLE_NoName_00_" xfId="50"/>
    <cellStyle name="_ET_STYLE_NoName_00__E428-巢湖南岸三号地块南侧门岗" xfId="51"/>
    <cellStyle name="_x005f_x0007_" xfId="52"/>
    <cellStyle name="0,0_x000a__x000a_NA_x000a__x000a_ 2" xfId="53"/>
    <cellStyle name="0,0_x000d__x000a_NA_x000d__x000a_" xfId="54"/>
    <cellStyle name="0,0_x000d__x000a_NA_x000d__x000a_ 10" xfId="55"/>
    <cellStyle name="Normal" xfId="56"/>
    <cellStyle name="Normal 2 2 2" xfId="57"/>
    <cellStyle name="Normal 2 2 2 2 3" xfId="58"/>
    <cellStyle name="Normal 2 2 2 2 3 2" xfId="59"/>
    <cellStyle name="Normal 2 2 2 2 3 3 2" xfId="60"/>
    <cellStyle name="Normal_Copy of 体育中心体育场音响系统报价(EVtongji清单)10 29-3" xfId="61"/>
    <cellStyle name="ST_06" xfId="62"/>
    <cellStyle name="常规 10" xfId="63"/>
    <cellStyle name="常规 11 2" xfId="64"/>
    <cellStyle name="常规 11 3" xfId="65"/>
    <cellStyle name="常规 2" xfId="66"/>
    <cellStyle name="常规 2 11" xfId="67"/>
    <cellStyle name="常规 2 2" xfId="68"/>
    <cellStyle name="常规 2 2 2" xfId="69"/>
    <cellStyle name="常规 2 2 2 2 2 2" xfId="70"/>
    <cellStyle name="常规 2 2 3" xfId="71"/>
    <cellStyle name="常规 3 2" xfId="72"/>
    <cellStyle name="常规 3 3" xfId="73"/>
    <cellStyle name="常规 5" xfId="74"/>
    <cellStyle name="常规 6" xfId="75"/>
    <cellStyle name="常规 8 3" xfId="76"/>
    <cellStyle name="常规_Sheet1 2" xfId="77"/>
    <cellStyle name="常规_报价单模板1" xfId="78"/>
    <cellStyle name="常规_云南省人民检察院屏蔽室预算价格" xfId="79"/>
    <cellStyle name="千位分隔 2" xfId="80"/>
    <cellStyle name="千位分隔 3" xfId="81"/>
    <cellStyle name="样式 1" xfId="82"/>
    <cellStyle name="样式 1 2" xfId="83"/>
  </cellStyles>
  <dxfs count="3">
    <dxf>
      <font>
        <color rgb="FF9C0006"/>
      </font>
      <fill>
        <patternFill patternType="solid">
          <bgColor rgb="FFFFC7CE"/>
        </patternFill>
      </fill>
    </dxf>
    <dxf>
      <fill>
        <patternFill patternType="solid">
          <fgColor rgb="FFFFC000"/>
        </patternFill>
      </fill>
    </dxf>
    <dxf>
      <fill>
        <patternFill patternType="solid">
          <bgColor rgb="FFFF00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jpeg"/><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42545</xdr:colOff>
      <xdr:row>2</xdr:row>
      <xdr:rowOff>534035</xdr:rowOff>
    </xdr:from>
    <xdr:to>
      <xdr:col>2</xdr:col>
      <xdr:colOff>0</xdr:colOff>
      <xdr:row>2</xdr:row>
      <xdr:rowOff>4189095</xdr:rowOff>
    </xdr:to>
    <xdr:pic>
      <xdr:nvPicPr>
        <xdr:cNvPr id="2" name="图片 1"/>
        <xdr:cNvPicPr>
          <a:picLocks noChangeAspect="1"/>
        </xdr:cNvPicPr>
      </xdr:nvPicPr>
      <xdr:blipFill>
        <a:blip r:embed="rId1"/>
        <a:stretch>
          <a:fillRect/>
        </a:stretch>
      </xdr:blipFill>
      <xdr:spPr>
        <a:xfrm>
          <a:off x="575945" y="1334135"/>
          <a:ext cx="2948305" cy="3655060"/>
        </a:xfrm>
        <a:prstGeom prst="rect">
          <a:avLst/>
        </a:prstGeom>
        <a:noFill/>
        <a:ln w="9525">
          <a:noFill/>
        </a:ln>
      </xdr:spPr>
    </xdr:pic>
    <xdr:clientData/>
  </xdr:twoCellAnchor>
  <xdr:twoCellAnchor editAs="oneCell">
    <xdr:from>
      <xdr:col>1</xdr:col>
      <xdr:colOff>24130</xdr:colOff>
      <xdr:row>3</xdr:row>
      <xdr:rowOff>396240</xdr:rowOff>
    </xdr:from>
    <xdr:to>
      <xdr:col>2</xdr:col>
      <xdr:colOff>0</xdr:colOff>
      <xdr:row>3</xdr:row>
      <xdr:rowOff>2941320</xdr:rowOff>
    </xdr:to>
    <xdr:pic>
      <xdr:nvPicPr>
        <xdr:cNvPr id="3" name="图片 2"/>
        <xdr:cNvPicPr>
          <a:picLocks noChangeAspect="1"/>
        </xdr:cNvPicPr>
      </xdr:nvPicPr>
      <xdr:blipFill>
        <a:blip r:embed="rId2"/>
        <a:stretch>
          <a:fillRect/>
        </a:stretch>
      </xdr:blipFill>
      <xdr:spPr>
        <a:xfrm>
          <a:off x="557530" y="6111240"/>
          <a:ext cx="2966720" cy="2545080"/>
        </a:xfrm>
        <a:prstGeom prst="rect">
          <a:avLst/>
        </a:prstGeom>
        <a:noFill/>
        <a:ln w="9525">
          <a:noFill/>
        </a:ln>
      </xdr:spPr>
    </xdr:pic>
    <xdr:clientData/>
  </xdr:twoCellAnchor>
  <xdr:twoCellAnchor editAs="oneCell">
    <xdr:from>
      <xdr:col>1</xdr:col>
      <xdr:colOff>136525</xdr:colOff>
      <xdr:row>4</xdr:row>
      <xdr:rowOff>501015</xdr:rowOff>
    </xdr:from>
    <xdr:to>
      <xdr:col>1</xdr:col>
      <xdr:colOff>2630170</xdr:colOff>
      <xdr:row>4</xdr:row>
      <xdr:rowOff>2221865</xdr:rowOff>
    </xdr:to>
    <xdr:pic>
      <xdr:nvPicPr>
        <xdr:cNvPr id="4" name="图片 3"/>
        <xdr:cNvPicPr>
          <a:picLocks noChangeAspect="1"/>
        </xdr:cNvPicPr>
      </xdr:nvPicPr>
      <xdr:blipFill>
        <a:blip r:embed="rId3"/>
        <a:stretch>
          <a:fillRect/>
        </a:stretch>
      </xdr:blipFill>
      <xdr:spPr>
        <a:xfrm>
          <a:off x="669925" y="10076180"/>
          <a:ext cx="2493645" cy="1720850"/>
        </a:xfrm>
        <a:prstGeom prst="rect">
          <a:avLst/>
        </a:prstGeom>
        <a:noFill/>
        <a:ln w="9525">
          <a:noFill/>
        </a:ln>
      </xdr:spPr>
    </xdr:pic>
    <xdr:clientData/>
  </xdr:twoCellAnchor>
  <xdr:twoCellAnchor editAs="oneCell">
    <xdr:from>
      <xdr:col>1</xdr:col>
      <xdr:colOff>68034</xdr:colOff>
      <xdr:row>5</xdr:row>
      <xdr:rowOff>340178</xdr:rowOff>
    </xdr:from>
    <xdr:to>
      <xdr:col>1</xdr:col>
      <xdr:colOff>2874395</xdr:colOff>
      <xdr:row>5</xdr:row>
      <xdr:rowOff>2109107</xdr:rowOff>
    </xdr:to>
    <xdr:pic>
      <xdr:nvPicPr>
        <xdr:cNvPr id="5" name="图片 4"/>
        <xdr:cNvPicPr>
          <a:picLocks noChangeAspect="1"/>
        </xdr:cNvPicPr>
      </xdr:nvPicPr>
      <xdr:blipFill>
        <a:blip r:embed="rId4"/>
        <a:stretch>
          <a:fillRect/>
        </a:stretch>
      </xdr:blipFill>
      <xdr:spPr>
        <a:xfrm>
          <a:off x="601345" y="12467590"/>
          <a:ext cx="2806065" cy="1769110"/>
        </a:xfrm>
        <a:prstGeom prst="rect">
          <a:avLst/>
        </a:prstGeom>
        <a:noFill/>
        <a:ln w="9525">
          <a:noFill/>
        </a:ln>
      </xdr:spPr>
    </xdr:pic>
    <xdr:clientData/>
  </xdr:twoCellAnchor>
  <xdr:twoCellAnchor editAs="oneCell">
    <xdr:from>
      <xdr:col>1</xdr:col>
      <xdr:colOff>99695</xdr:colOff>
      <xdr:row>6</xdr:row>
      <xdr:rowOff>700405</xdr:rowOff>
    </xdr:from>
    <xdr:to>
      <xdr:col>1</xdr:col>
      <xdr:colOff>2910205</xdr:colOff>
      <xdr:row>6</xdr:row>
      <xdr:rowOff>2019935</xdr:rowOff>
    </xdr:to>
    <xdr:pic>
      <xdr:nvPicPr>
        <xdr:cNvPr id="6" name="图片 1" descr="微信图片_20230710082242"/>
        <xdr:cNvPicPr>
          <a:picLocks noChangeAspect="1"/>
        </xdr:cNvPicPr>
      </xdr:nvPicPr>
      <xdr:blipFill>
        <a:blip r:embed="rId5"/>
        <a:srcRect t="33592"/>
        <a:stretch>
          <a:fillRect/>
        </a:stretch>
      </xdr:blipFill>
      <xdr:spPr>
        <a:xfrm>
          <a:off x="633095" y="15304770"/>
          <a:ext cx="2810510" cy="131953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7954;&#26126;&#31185;&#25216;\10%20&#20135;&#21697;&#25253;&#20215;\&#35774;&#22791;&#28165;&#21333;&#33258;&#21160;&#29983;&#25104;&#22120;\02&#20998;&#38144;&#31995;&#21015;-&#35774;&#22791;&#28165;&#21333;&#33258;&#21160;&#29983;&#25104;&#22120;2021-BetaV1.2.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54;&#26126;&#31185;&#25216;\10%20&#20135;&#21697;&#25253;&#20215;\&#35774;&#22791;&#28165;&#21333;&#33258;&#21160;&#29983;&#25104;&#22120;\02&#20998;&#38144;&#31995;&#21015;-&#35774;&#22791;&#28165;&#21333;&#33258;&#21160;&#29983;&#25104;&#22120;2021-BetaV1.2.2(1).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算表"/>
      <sheetName val="数据库"/>
      <sheetName val="设备清单"/>
      <sheetName val="带载算法"/>
      <sheetName val="发送卡规格"/>
      <sheetName val="视频处理器规格"/>
      <sheetName val="拼接控制器规格"/>
      <sheetName val="显控运维规格"/>
      <sheetName val="配电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计算表"/>
      <sheetName val="数据库"/>
      <sheetName val="设备清单"/>
      <sheetName val="带载算法"/>
      <sheetName val="发送卡规格"/>
      <sheetName val="视频处理器规格"/>
      <sheetName val="拼接控制器规格"/>
      <sheetName val="显控运维规格"/>
      <sheetName val="配电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tabSelected="1" zoomScale="145" zoomScaleNormal="145" workbookViewId="0">
      <pane ySplit="2" topLeftCell="A3" activePane="bottomLeft" state="frozen"/>
      <selection/>
      <selection pane="bottomLeft" activeCell="F6" sqref="F6"/>
    </sheetView>
  </sheetViews>
  <sheetFormatPr defaultColWidth="9" defaultRowHeight="24.95" customHeight="1" outlineLevelCol="3"/>
  <cols>
    <col min="1" max="1" width="5.34166666666667" style="226" customWidth="1"/>
    <col min="2" max="2" width="20.5083333333333" customWidth="1"/>
    <col min="3" max="3" width="18.375" style="227" customWidth="1"/>
    <col min="4" max="4" width="32.625" customWidth="1"/>
    <col min="5" max="5" width="10.375"/>
  </cols>
  <sheetData>
    <row r="1" ht="47.1" customHeight="1" spans="1:4">
      <c r="A1" s="228" t="s">
        <v>0</v>
      </c>
      <c r="B1" s="229"/>
      <c r="C1" s="230"/>
      <c r="D1" s="229"/>
    </row>
    <row r="2" s="225" customFormat="1" customHeight="1" spans="1:4">
      <c r="A2" s="231" t="s">
        <v>1</v>
      </c>
      <c r="B2" s="232" t="s">
        <v>2</v>
      </c>
      <c r="C2" s="233" t="s">
        <v>3</v>
      </c>
      <c r="D2" s="232" t="s">
        <v>4</v>
      </c>
    </row>
    <row r="3" ht="36" customHeight="1" spans="1:4">
      <c r="A3" s="234">
        <v>1</v>
      </c>
      <c r="B3" s="235" t="s">
        <v>5</v>
      </c>
      <c r="C3" s="236"/>
      <c r="D3" s="235" t="s">
        <v>6</v>
      </c>
    </row>
    <row r="4" ht="36" customHeight="1" spans="1:4">
      <c r="A4" s="234">
        <v>2</v>
      </c>
      <c r="B4" s="235" t="s">
        <v>7</v>
      </c>
      <c r="C4" s="236"/>
      <c r="D4" s="235"/>
    </row>
    <row r="5" ht="36" customHeight="1" spans="1:4">
      <c r="A5" s="234">
        <v>3</v>
      </c>
      <c r="B5" s="235" t="s">
        <v>8</v>
      </c>
      <c r="C5" s="236"/>
      <c r="D5" s="235" t="s">
        <v>9</v>
      </c>
    </row>
    <row r="6" ht="36" customHeight="1" spans="1:4">
      <c r="A6" s="234"/>
      <c r="B6" s="235" t="s">
        <v>10</v>
      </c>
      <c r="C6" s="236"/>
      <c r="D6" s="235"/>
    </row>
    <row r="7" ht="36" customHeight="1" spans="1:4">
      <c r="A7" s="234"/>
      <c r="B7" s="235" t="s">
        <v>11</v>
      </c>
      <c r="C7" s="236"/>
      <c r="D7" s="235" t="s">
        <v>12</v>
      </c>
    </row>
    <row r="8" ht="36" customHeight="1" spans="1:4">
      <c r="A8" s="234"/>
      <c r="B8" s="235" t="s">
        <v>13</v>
      </c>
      <c r="C8" s="236"/>
      <c r="D8" s="235"/>
    </row>
    <row r="9" s="225" customFormat="1" ht="36" customHeight="1" spans="1:4">
      <c r="A9" s="234"/>
      <c r="B9" s="237" t="s">
        <v>14</v>
      </c>
      <c r="C9" s="238"/>
      <c r="D9" s="232"/>
    </row>
    <row r="10" customFormat="1" ht="38" customHeight="1" spans="1:4">
      <c r="A10" s="234"/>
      <c r="B10" s="231" t="s">
        <v>15</v>
      </c>
      <c r="C10" s="239"/>
      <c r="D10" s="46"/>
    </row>
  </sheetData>
  <mergeCells count="1">
    <mergeCell ref="A1:D1"/>
  </mergeCells>
  <pageMargins left="0.593055555555556" right="0.593055555555556" top="0.593055555555556" bottom="0.593055555555556" header="0.5" footer="0.5"/>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zoomScale="130" zoomScaleNormal="130" workbookViewId="0">
      <selection activeCell="A5" sqref="A5:G5"/>
    </sheetView>
  </sheetViews>
  <sheetFormatPr defaultColWidth="9" defaultRowHeight="14.25" outlineLevelRow="4" outlineLevelCol="7"/>
  <cols>
    <col min="1" max="1" width="9" style="223"/>
    <col min="2" max="2" width="16.375" style="223" customWidth="1"/>
    <col min="3" max="7" width="9" style="223"/>
    <col min="8" max="8" width="16.875" style="223" customWidth="1"/>
    <col min="9" max="16384" width="9" style="223"/>
  </cols>
  <sheetData>
    <row r="1" ht="23" customHeight="1" spans="1:8">
      <c r="A1" s="224" t="s">
        <v>16</v>
      </c>
      <c r="B1" s="224"/>
      <c r="C1" s="224"/>
      <c r="D1" s="224"/>
      <c r="E1" s="224"/>
      <c r="F1" s="224"/>
      <c r="G1" s="224"/>
      <c r="H1" s="224"/>
    </row>
    <row r="2" ht="29" customHeight="1" spans="1:8">
      <c r="A2" s="54" t="s">
        <v>1</v>
      </c>
      <c r="B2" s="54" t="s">
        <v>17</v>
      </c>
      <c r="C2" s="54" t="s">
        <v>18</v>
      </c>
      <c r="D2" s="54" t="s">
        <v>19</v>
      </c>
      <c r="E2" s="54" t="s">
        <v>20</v>
      </c>
      <c r="F2" s="55" t="s">
        <v>21</v>
      </c>
      <c r="G2" s="55" t="s">
        <v>22</v>
      </c>
      <c r="H2" s="55" t="s">
        <v>23</v>
      </c>
    </row>
    <row r="3" ht="45.95" customHeight="1" spans="1:8">
      <c r="A3" s="27">
        <v>1</v>
      </c>
      <c r="B3" s="28" t="s">
        <v>16</v>
      </c>
      <c r="C3" s="28"/>
      <c r="D3" s="29"/>
      <c r="E3" s="27" t="s">
        <v>24</v>
      </c>
      <c r="F3" s="29">
        <v>980</v>
      </c>
      <c r="G3" s="29"/>
      <c r="H3" s="29"/>
    </row>
    <row r="4" ht="45.95" customHeight="1" spans="1:8">
      <c r="A4" s="27">
        <v>2</v>
      </c>
      <c r="B4" s="28" t="s">
        <v>25</v>
      </c>
      <c r="C4" s="28"/>
      <c r="D4" s="29"/>
      <c r="E4" s="27" t="s">
        <v>24</v>
      </c>
      <c r="F4" s="29">
        <v>980</v>
      </c>
      <c r="G4" s="29"/>
      <c r="H4" s="29"/>
    </row>
    <row r="5" ht="45.95" customHeight="1" spans="1:8">
      <c r="A5" s="224" t="s">
        <v>26</v>
      </c>
      <c r="B5" s="224"/>
      <c r="C5" s="224"/>
      <c r="D5" s="224"/>
      <c r="E5" s="224"/>
      <c r="F5" s="224"/>
      <c r="G5" s="224"/>
      <c r="H5" s="224"/>
    </row>
  </sheetData>
  <mergeCells count="2">
    <mergeCell ref="A1:H1"/>
    <mergeCell ref="A5:G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9"/>
  <sheetViews>
    <sheetView zoomScaleSheetLayoutView="90" workbookViewId="0">
      <pane ySplit="2" topLeftCell="A3" activePane="bottomLeft" state="frozen"/>
      <selection/>
      <selection pane="bottomLeft" activeCell="J11" sqref="J11"/>
    </sheetView>
  </sheetViews>
  <sheetFormatPr defaultColWidth="9" defaultRowHeight="20.1" customHeight="1"/>
  <cols>
    <col min="1" max="1" width="8.625" style="113" customWidth="1"/>
    <col min="2" max="2" width="18.25" style="114" customWidth="1"/>
    <col min="3" max="3" width="24.625" style="114" customWidth="1"/>
    <col min="4" max="4" width="37.625" style="113" customWidth="1"/>
    <col min="5" max="6" width="5.625" style="113" customWidth="1"/>
    <col min="7" max="8" width="7.375" style="115" customWidth="1"/>
    <col min="9" max="9" width="7.375" style="113" customWidth="1"/>
    <col min="10" max="16384" width="9" style="116"/>
  </cols>
  <sheetData>
    <row r="1" ht="36" customHeight="1" spans="1:9">
      <c r="A1" s="117" t="s">
        <v>27</v>
      </c>
      <c r="B1" s="117"/>
      <c r="C1" s="117"/>
      <c r="D1" s="117"/>
      <c r="E1" s="117"/>
      <c r="F1" s="117"/>
      <c r="G1" s="118"/>
      <c r="H1" s="118"/>
      <c r="I1" s="117"/>
    </row>
    <row r="2" s="106" customFormat="1" ht="24.95" customHeight="1" spans="1:10">
      <c r="A2" s="119" t="s">
        <v>1</v>
      </c>
      <c r="B2" s="119" t="s">
        <v>28</v>
      </c>
      <c r="C2" s="119" t="s">
        <v>29</v>
      </c>
      <c r="D2" s="119" t="s">
        <v>30</v>
      </c>
      <c r="E2" s="119" t="s">
        <v>31</v>
      </c>
      <c r="F2" s="119" t="s">
        <v>20</v>
      </c>
      <c r="G2" s="120" t="s">
        <v>32</v>
      </c>
      <c r="H2" s="120" t="s">
        <v>33</v>
      </c>
      <c r="I2" s="119" t="s">
        <v>34</v>
      </c>
      <c r="J2" s="119" t="s">
        <v>35</v>
      </c>
    </row>
    <row r="3" s="106" customFormat="1" ht="23" customHeight="1" spans="1:10">
      <c r="A3" s="119" t="s">
        <v>36</v>
      </c>
      <c r="B3" s="121" t="s">
        <v>37</v>
      </c>
      <c r="C3" s="121"/>
      <c r="D3" s="119"/>
      <c r="E3" s="119"/>
      <c r="F3" s="119"/>
      <c r="G3" s="120"/>
      <c r="H3" s="120"/>
      <c r="I3" s="121"/>
      <c r="J3" s="162"/>
    </row>
    <row r="4" s="106" customFormat="1" ht="26" customHeight="1" spans="1:10">
      <c r="A4" s="122" t="s">
        <v>38</v>
      </c>
      <c r="B4" s="121"/>
      <c r="C4" s="121"/>
      <c r="D4" s="119"/>
      <c r="E4" s="119"/>
      <c r="F4" s="119"/>
      <c r="G4" s="120"/>
      <c r="H4" s="120"/>
      <c r="I4" s="162"/>
      <c r="J4" s="162"/>
    </row>
    <row r="5" s="107" customFormat="1" ht="45" customHeight="1" spans="1:10">
      <c r="A5" s="123">
        <v>1</v>
      </c>
      <c r="B5" s="124" t="s">
        <v>39</v>
      </c>
      <c r="C5" s="125" t="s">
        <v>40</v>
      </c>
      <c r="D5" s="126" t="s">
        <v>41</v>
      </c>
      <c r="E5" s="127">
        <v>1</v>
      </c>
      <c r="F5" s="127" t="s">
        <v>42</v>
      </c>
      <c r="G5" s="128"/>
      <c r="H5" s="129"/>
      <c r="I5" s="123"/>
      <c r="J5" s="169"/>
    </row>
    <row r="6" s="107" customFormat="1" ht="45" customHeight="1" spans="1:10">
      <c r="A6" s="123">
        <v>2</v>
      </c>
      <c r="B6" s="130" t="s">
        <v>43</v>
      </c>
      <c r="C6" s="125" t="s">
        <v>40</v>
      </c>
      <c r="D6" s="131" t="s">
        <v>44</v>
      </c>
      <c r="E6" s="132">
        <v>1</v>
      </c>
      <c r="F6" s="133" t="s">
        <v>45</v>
      </c>
      <c r="G6" s="128"/>
      <c r="H6" s="129"/>
      <c r="I6" s="123"/>
      <c r="J6" s="169"/>
    </row>
    <row r="7" s="108" customFormat="1" ht="45" customHeight="1" spans="1:10">
      <c r="A7" s="134">
        <v>3</v>
      </c>
      <c r="B7" s="135" t="s">
        <v>46</v>
      </c>
      <c r="C7" s="136" t="s">
        <v>40</v>
      </c>
      <c r="D7" s="137" t="s">
        <v>47</v>
      </c>
      <c r="E7" s="138">
        <v>2</v>
      </c>
      <c r="F7" s="133" t="s">
        <v>42</v>
      </c>
      <c r="G7" s="128"/>
      <c r="H7" s="139"/>
      <c r="I7" s="134"/>
      <c r="J7" s="178"/>
    </row>
    <row r="8" s="107" customFormat="1" ht="45" customHeight="1" spans="1:10">
      <c r="A8" s="123">
        <v>4</v>
      </c>
      <c r="B8" s="124" t="s">
        <v>48</v>
      </c>
      <c r="C8" s="140" t="s">
        <v>49</v>
      </c>
      <c r="D8" s="131" t="s">
        <v>50</v>
      </c>
      <c r="E8" s="141">
        <v>1</v>
      </c>
      <c r="F8" s="141" t="s">
        <v>42</v>
      </c>
      <c r="G8" s="142"/>
      <c r="H8" s="129"/>
      <c r="I8" s="123"/>
      <c r="J8" s="169"/>
    </row>
    <row r="9" s="107" customFormat="1" ht="45" customHeight="1" spans="1:10">
      <c r="A9" s="123">
        <v>5</v>
      </c>
      <c r="B9" s="124" t="s">
        <v>51</v>
      </c>
      <c r="C9" s="140" t="s">
        <v>52</v>
      </c>
      <c r="D9" s="124" t="s">
        <v>53</v>
      </c>
      <c r="E9" s="141">
        <v>1</v>
      </c>
      <c r="F9" s="141" t="s">
        <v>54</v>
      </c>
      <c r="G9" s="142"/>
      <c r="H9" s="129"/>
      <c r="I9" s="123"/>
      <c r="J9" s="169"/>
    </row>
    <row r="10" ht="45" customHeight="1" spans="1:10">
      <c r="A10" s="123">
        <v>6</v>
      </c>
      <c r="B10" s="124" t="s">
        <v>55</v>
      </c>
      <c r="C10" s="125" t="s">
        <v>56</v>
      </c>
      <c r="D10" s="143" t="s">
        <v>57</v>
      </c>
      <c r="E10" s="123">
        <v>1</v>
      </c>
      <c r="F10" s="123" t="s">
        <v>42</v>
      </c>
      <c r="G10" s="144"/>
      <c r="H10" s="145"/>
      <c r="I10" s="163"/>
      <c r="J10" s="171"/>
    </row>
    <row r="11" ht="45" customHeight="1" spans="1:10">
      <c r="A11" s="123">
        <v>7</v>
      </c>
      <c r="B11" s="124" t="s">
        <v>58</v>
      </c>
      <c r="C11" s="125" t="s">
        <v>59</v>
      </c>
      <c r="D11" s="124" t="s">
        <v>60</v>
      </c>
      <c r="E11" s="123">
        <v>1</v>
      </c>
      <c r="F11" s="123" t="s">
        <v>61</v>
      </c>
      <c r="G11" s="144"/>
      <c r="H11" s="145"/>
      <c r="I11" s="163"/>
      <c r="J11" s="171"/>
    </row>
    <row r="12" ht="45" customHeight="1" spans="1:10">
      <c r="A12" s="123">
        <v>8</v>
      </c>
      <c r="B12" s="124" t="s">
        <v>62</v>
      </c>
      <c r="C12" s="125" t="s">
        <v>59</v>
      </c>
      <c r="D12" s="124" t="s">
        <v>63</v>
      </c>
      <c r="E12" s="123">
        <v>1</v>
      </c>
      <c r="F12" s="123" t="s">
        <v>61</v>
      </c>
      <c r="G12" s="144"/>
      <c r="H12" s="145"/>
      <c r="I12" s="163"/>
      <c r="J12" s="171"/>
    </row>
    <row r="13" ht="45" customHeight="1" spans="1:10">
      <c r="A13" s="123">
        <v>9</v>
      </c>
      <c r="B13" s="124" t="s">
        <v>64</v>
      </c>
      <c r="C13" s="125" t="s">
        <v>59</v>
      </c>
      <c r="D13" s="124" t="s">
        <v>65</v>
      </c>
      <c r="E13" s="123">
        <v>1</v>
      </c>
      <c r="F13" s="123" t="s">
        <v>61</v>
      </c>
      <c r="G13" s="144"/>
      <c r="H13" s="145"/>
      <c r="I13" s="163"/>
      <c r="J13" s="171"/>
    </row>
    <row r="14" ht="45" customHeight="1" spans="1:10">
      <c r="A14" s="123">
        <v>10</v>
      </c>
      <c r="B14" s="124" t="s">
        <v>66</v>
      </c>
      <c r="C14" s="146" t="s">
        <v>67</v>
      </c>
      <c r="D14" s="147" t="s">
        <v>68</v>
      </c>
      <c r="E14" s="123">
        <v>1</v>
      </c>
      <c r="F14" s="123" t="s">
        <v>54</v>
      </c>
      <c r="G14" s="144"/>
      <c r="H14" s="145"/>
      <c r="I14" s="163"/>
      <c r="J14" s="171"/>
    </row>
    <row r="15" ht="45" customHeight="1" spans="1:10">
      <c r="A15" s="123">
        <v>11</v>
      </c>
      <c r="B15" s="148" t="s">
        <v>69</v>
      </c>
      <c r="C15" s="125" t="s">
        <v>70</v>
      </c>
      <c r="D15" s="149" t="s">
        <v>71</v>
      </c>
      <c r="E15" s="141">
        <v>1</v>
      </c>
      <c r="F15" s="141" t="s">
        <v>42</v>
      </c>
      <c r="G15" s="142"/>
      <c r="H15" s="145"/>
      <c r="I15" s="163"/>
      <c r="J15" s="171"/>
    </row>
    <row r="16" ht="45" customHeight="1" spans="1:10">
      <c r="A16" s="123">
        <v>12</v>
      </c>
      <c r="B16" s="124" t="s">
        <v>72</v>
      </c>
      <c r="C16" s="150" t="s">
        <v>73</v>
      </c>
      <c r="D16" s="151" t="s">
        <v>74</v>
      </c>
      <c r="E16" s="152">
        <v>1</v>
      </c>
      <c r="F16" s="153" t="s">
        <v>42</v>
      </c>
      <c r="G16" s="144"/>
      <c r="H16" s="145"/>
      <c r="I16" s="163"/>
      <c r="J16" s="171"/>
    </row>
    <row r="17" ht="45" customHeight="1" spans="1:10">
      <c r="A17" s="123">
        <v>13</v>
      </c>
      <c r="B17" s="124" t="s">
        <v>75</v>
      </c>
      <c r="C17" s="125" t="s">
        <v>76</v>
      </c>
      <c r="D17" s="124" t="s">
        <v>75</v>
      </c>
      <c r="E17" s="152">
        <v>4</v>
      </c>
      <c r="F17" s="153" t="s">
        <v>77</v>
      </c>
      <c r="G17" s="144"/>
      <c r="H17" s="145"/>
      <c r="I17" s="163"/>
      <c r="J17" s="171"/>
    </row>
    <row r="18" ht="45" customHeight="1" spans="1:10">
      <c r="A18" s="123">
        <v>14</v>
      </c>
      <c r="B18" s="124" t="s">
        <v>78</v>
      </c>
      <c r="C18" s="150" t="s">
        <v>73</v>
      </c>
      <c r="D18" s="154" t="s">
        <v>79</v>
      </c>
      <c r="E18" s="152">
        <v>3</v>
      </c>
      <c r="F18" s="153" t="s">
        <v>77</v>
      </c>
      <c r="G18" s="144"/>
      <c r="H18" s="145"/>
      <c r="I18" s="163"/>
      <c r="J18" s="171"/>
    </row>
    <row r="19" ht="45" customHeight="1" spans="1:10">
      <c r="A19" s="123">
        <v>15</v>
      </c>
      <c r="B19" s="154" t="s">
        <v>80</v>
      </c>
      <c r="C19" s="150" t="s">
        <v>73</v>
      </c>
      <c r="D19" s="154" t="s">
        <v>81</v>
      </c>
      <c r="E19" s="152">
        <v>1</v>
      </c>
      <c r="F19" s="153" t="s">
        <v>42</v>
      </c>
      <c r="G19" s="144"/>
      <c r="H19" s="145"/>
      <c r="I19" s="163"/>
      <c r="J19" s="171"/>
    </row>
    <row r="20" ht="45" customHeight="1" spans="1:10">
      <c r="A20" s="123">
        <v>16</v>
      </c>
      <c r="B20" s="154" t="s">
        <v>82</v>
      </c>
      <c r="C20" s="150" t="s">
        <v>73</v>
      </c>
      <c r="D20" s="154" t="s">
        <v>83</v>
      </c>
      <c r="E20" s="152">
        <v>1</v>
      </c>
      <c r="F20" s="153" t="s">
        <v>54</v>
      </c>
      <c r="G20" s="144"/>
      <c r="H20" s="145"/>
      <c r="I20" s="163"/>
      <c r="J20" s="171"/>
    </row>
    <row r="21" ht="45" customHeight="1" spans="1:10">
      <c r="A21" s="123">
        <v>17</v>
      </c>
      <c r="B21" s="124" t="s">
        <v>84</v>
      </c>
      <c r="C21" s="125" t="s">
        <v>76</v>
      </c>
      <c r="D21" s="151" t="s">
        <v>85</v>
      </c>
      <c r="E21" s="152">
        <v>1</v>
      </c>
      <c r="F21" s="153" t="s">
        <v>42</v>
      </c>
      <c r="G21" s="144"/>
      <c r="H21" s="145"/>
      <c r="I21" s="163"/>
      <c r="J21" s="171"/>
    </row>
    <row r="22" s="109" customFormat="1" ht="45" customHeight="1" spans="1:10">
      <c r="A22" s="123">
        <v>18</v>
      </c>
      <c r="B22" s="155" t="s">
        <v>86</v>
      </c>
      <c r="C22" s="125" t="s">
        <v>87</v>
      </c>
      <c r="D22" s="155" t="s">
        <v>88</v>
      </c>
      <c r="E22" s="125">
        <v>1</v>
      </c>
      <c r="F22" s="125" t="s">
        <v>54</v>
      </c>
      <c r="G22" s="156"/>
      <c r="H22" s="157"/>
      <c r="I22" s="179"/>
      <c r="J22" s="180"/>
    </row>
    <row r="23" ht="45" customHeight="1" spans="1:10">
      <c r="A23" s="123">
        <v>19</v>
      </c>
      <c r="B23" s="124" t="s">
        <v>89</v>
      </c>
      <c r="C23" s="125" t="s">
        <v>87</v>
      </c>
      <c r="D23" s="124" t="s">
        <v>90</v>
      </c>
      <c r="E23" s="123">
        <v>1</v>
      </c>
      <c r="F23" s="123" t="s">
        <v>54</v>
      </c>
      <c r="G23" s="144"/>
      <c r="H23" s="145"/>
      <c r="I23" s="163"/>
      <c r="J23" s="171"/>
    </row>
    <row r="24" ht="45" customHeight="1" spans="1:10">
      <c r="A24" s="123">
        <v>20</v>
      </c>
      <c r="B24" s="124" t="s">
        <v>91</v>
      </c>
      <c r="C24" s="158" t="s">
        <v>92</v>
      </c>
      <c r="D24" s="159" t="s">
        <v>93</v>
      </c>
      <c r="E24" s="123">
        <v>2</v>
      </c>
      <c r="F24" s="123" t="s">
        <v>94</v>
      </c>
      <c r="G24" s="144"/>
      <c r="H24" s="145"/>
      <c r="I24" s="163"/>
      <c r="J24" s="171"/>
    </row>
    <row r="25" ht="45" customHeight="1" spans="1:10">
      <c r="A25" s="122" t="s">
        <v>95</v>
      </c>
      <c r="B25" s="121"/>
      <c r="C25" s="121"/>
      <c r="D25" s="119"/>
      <c r="E25" s="119"/>
      <c r="F25" s="119"/>
      <c r="G25" s="120"/>
      <c r="H25" s="120"/>
      <c r="I25" s="162"/>
      <c r="J25" s="171"/>
    </row>
    <row r="26" ht="45" customHeight="1" spans="1:10">
      <c r="A26" s="160">
        <v>1</v>
      </c>
      <c r="B26" s="124" t="s">
        <v>96</v>
      </c>
      <c r="C26" s="125" t="s">
        <v>97</v>
      </c>
      <c r="D26" s="155" t="s">
        <v>98</v>
      </c>
      <c r="E26" s="123">
        <v>12</v>
      </c>
      <c r="F26" s="123" t="s">
        <v>94</v>
      </c>
      <c r="G26" s="145"/>
      <c r="H26" s="145"/>
      <c r="I26" s="162"/>
      <c r="J26" s="171"/>
    </row>
    <row r="27" ht="45" customHeight="1" spans="1:10">
      <c r="A27" s="160">
        <v>2</v>
      </c>
      <c r="B27" s="124" t="s">
        <v>99</v>
      </c>
      <c r="C27" s="125" t="s">
        <v>76</v>
      </c>
      <c r="D27" s="155" t="s">
        <v>100</v>
      </c>
      <c r="E27" s="123">
        <v>2</v>
      </c>
      <c r="F27" s="123" t="s">
        <v>54</v>
      </c>
      <c r="G27" s="145"/>
      <c r="H27" s="145"/>
      <c r="I27" s="162"/>
      <c r="J27" s="171"/>
    </row>
    <row r="28" ht="45" customHeight="1" spans="1:10">
      <c r="A28" s="160">
        <v>3</v>
      </c>
      <c r="B28" s="124" t="s">
        <v>101</v>
      </c>
      <c r="C28" s="125" t="s">
        <v>97</v>
      </c>
      <c r="D28" s="124" t="s">
        <v>102</v>
      </c>
      <c r="E28" s="123">
        <v>3</v>
      </c>
      <c r="F28" s="123" t="s">
        <v>42</v>
      </c>
      <c r="G28" s="145"/>
      <c r="H28" s="145"/>
      <c r="I28" s="162"/>
      <c r="J28" s="171"/>
    </row>
    <row r="29" ht="45" customHeight="1" spans="1:10">
      <c r="A29" s="160">
        <v>4</v>
      </c>
      <c r="B29" s="124" t="s">
        <v>103</v>
      </c>
      <c r="C29" s="125" t="s">
        <v>97</v>
      </c>
      <c r="D29" s="159" t="s">
        <v>104</v>
      </c>
      <c r="E29" s="123">
        <v>2</v>
      </c>
      <c r="F29" s="123" t="s">
        <v>42</v>
      </c>
      <c r="G29" s="145"/>
      <c r="H29" s="145"/>
      <c r="I29" s="162"/>
      <c r="J29" s="171"/>
    </row>
    <row r="30" ht="45" customHeight="1" spans="1:10">
      <c r="A30" s="160">
        <v>5</v>
      </c>
      <c r="B30" s="124" t="s">
        <v>101</v>
      </c>
      <c r="C30" s="125" t="s">
        <v>97</v>
      </c>
      <c r="D30" s="124" t="s">
        <v>105</v>
      </c>
      <c r="E30" s="123">
        <v>1</v>
      </c>
      <c r="F30" s="123" t="s">
        <v>42</v>
      </c>
      <c r="G30" s="145"/>
      <c r="H30" s="145"/>
      <c r="I30" s="162"/>
      <c r="J30" s="171"/>
    </row>
    <row r="31" ht="45" customHeight="1" spans="1:10">
      <c r="A31" s="160">
        <v>6</v>
      </c>
      <c r="B31" s="124" t="s">
        <v>106</v>
      </c>
      <c r="C31" s="125" t="s">
        <v>97</v>
      </c>
      <c r="D31" s="161" t="s">
        <v>107</v>
      </c>
      <c r="E31" s="123">
        <v>2</v>
      </c>
      <c r="F31" s="123" t="s">
        <v>94</v>
      </c>
      <c r="G31" s="145"/>
      <c r="H31" s="145"/>
      <c r="I31" s="162"/>
      <c r="J31" s="171"/>
    </row>
    <row r="32" ht="45" customHeight="1" spans="1:10">
      <c r="A32" s="160">
        <v>7</v>
      </c>
      <c r="B32" s="124" t="s">
        <v>108</v>
      </c>
      <c r="C32" s="125" t="s">
        <v>76</v>
      </c>
      <c r="D32" s="159" t="s">
        <v>109</v>
      </c>
      <c r="E32" s="123">
        <v>2</v>
      </c>
      <c r="F32" s="123" t="s">
        <v>54</v>
      </c>
      <c r="G32" s="145"/>
      <c r="H32" s="145"/>
      <c r="I32" s="162"/>
      <c r="J32" s="171"/>
    </row>
    <row r="33" ht="45" customHeight="1" spans="1:10">
      <c r="A33" s="160">
        <v>8</v>
      </c>
      <c r="B33" s="124" t="s">
        <v>110</v>
      </c>
      <c r="C33" s="125" t="s">
        <v>97</v>
      </c>
      <c r="D33" s="159" t="s">
        <v>111</v>
      </c>
      <c r="E33" s="123">
        <v>2</v>
      </c>
      <c r="F33" s="123" t="s">
        <v>94</v>
      </c>
      <c r="G33" s="145"/>
      <c r="H33" s="145"/>
      <c r="I33" s="162"/>
      <c r="J33" s="171"/>
    </row>
    <row r="34" ht="45" customHeight="1" spans="1:10">
      <c r="A34" s="160">
        <v>9</v>
      </c>
      <c r="B34" s="124" t="s">
        <v>101</v>
      </c>
      <c r="C34" s="125" t="s">
        <v>97</v>
      </c>
      <c r="D34" s="124" t="s">
        <v>102</v>
      </c>
      <c r="E34" s="123">
        <v>1</v>
      </c>
      <c r="F34" s="123" t="s">
        <v>42</v>
      </c>
      <c r="G34" s="145"/>
      <c r="H34" s="145"/>
      <c r="I34" s="162"/>
      <c r="J34" s="171"/>
    </row>
    <row r="35" ht="45" customHeight="1" spans="1:10">
      <c r="A35" s="160">
        <v>10</v>
      </c>
      <c r="B35" s="124" t="s">
        <v>112</v>
      </c>
      <c r="C35" s="125" t="s">
        <v>97</v>
      </c>
      <c r="D35" s="159" t="s">
        <v>113</v>
      </c>
      <c r="E35" s="123">
        <v>6</v>
      </c>
      <c r="F35" s="123" t="s">
        <v>94</v>
      </c>
      <c r="G35" s="145"/>
      <c r="H35" s="145"/>
      <c r="I35" s="162"/>
      <c r="J35" s="171"/>
    </row>
    <row r="36" ht="45" customHeight="1" spans="1:10">
      <c r="A36" s="160">
        <v>11</v>
      </c>
      <c r="B36" s="124" t="s">
        <v>114</v>
      </c>
      <c r="C36" s="125" t="s">
        <v>76</v>
      </c>
      <c r="D36" s="159" t="s">
        <v>115</v>
      </c>
      <c r="E36" s="123">
        <v>6</v>
      </c>
      <c r="F36" s="123" t="s">
        <v>54</v>
      </c>
      <c r="G36" s="145"/>
      <c r="H36" s="145"/>
      <c r="I36" s="162"/>
      <c r="J36" s="171"/>
    </row>
    <row r="37" ht="45" customHeight="1" spans="1:10">
      <c r="A37" s="160">
        <v>12</v>
      </c>
      <c r="B37" s="124" t="s">
        <v>101</v>
      </c>
      <c r="C37" s="125" t="s">
        <v>97</v>
      </c>
      <c r="D37" s="124" t="s">
        <v>102</v>
      </c>
      <c r="E37" s="123">
        <v>1</v>
      </c>
      <c r="F37" s="123" t="s">
        <v>42</v>
      </c>
      <c r="G37" s="145"/>
      <c r="H37" s="145"/>
      <c r="I37" s="162"/>
      <c r="J37" s="171"/>
    </row>
    <row r="38" ht="45" customHeight="1" spans="1:10">
      <c r="A38" s="160">
        <v>13</v>
      </c>
      <c r="B38" s="124" t="s">
        <v>116</v>
      </c>
      <c r="C38" s="125" t="s">
        <v>97</v>
      </c>
      <c r="D38" s="159" t="s">
        <v>117</v>
      </c>
      <c r="E38" s="123">
        <v>4</v>
      </c>
      <c r="F38" s="123" t="s">
        <v>94</v>
      </c>
      <c r="G38" s="145"/>
      <c r="H38" s="145"/>
      <c r="I38" s="162"/>
      <c r="J38" s="171"/>
    </row>
    <row r="39" ht="45" customHeight="1" spans="1:10">
      <c r="A39" s="160">
        <v>14</v>
      </c>
      <c r="B39" s="124" t="s">
        <v>118</v>
      </c>
      <c r="C39" s="125" t="s">
        <v>97</v>
      </c>
      <c r="D39" s="159" t="s">
        <v>119</v>
      </c>
      <c r="E39" s="123">
        <v>8</v>
      </c>
      <c r="F39" s="123" t="s">
        <v>94</v>
      </c>
      <c r="G39" s="145"/>
      <c r="H39" s="145"/>
      <c r="I39" s="162"/>
      <c r="J39" s="171"/>
    </row>
    <row r="40" ht="45" customHeight="1" spans="1:10">
      <c r="A40" s="160">
        <v>15</v>
      </c>
      <c r="B40" s="124" t="s">
        <v>120</v>
      </c>
      <c r="C40" s="125" t="s">
        <v>76</v>
      </c>
      <c r="D40" s="159" t="s">
        <v>121</v>
      </c>
      <c r="E40" s="123">
        <v>8</v>
      </c>
      <c r="F40" s="123" t="s">
        <v>54</v>
      </c>
      <c r="G40" s="145"/>
      <c r="H40" s="145"/>
      <c r="I40" s="162"/>
      <c r="J40" s="171"/>
    </row>
    <row r="41" ht="45" customHeight="1" spans="1:10">
      <c r="A41" s="160">
        <v>16</v>
      </c>
      <c r="B41" s="124" t="s">
        <v>101</v>
      </c>
      <c r="C41" s="125" t="s">
        <v>97</v>
      </c>
      <c r="D41" s="124" t="s">
        <v>102</v>
      </c>
      <c r="E41" s="123">
        <v>2</v>
      </c>
      <c r="F41" s="123" t="s">
        <v>42</v>
      </c>
      <c r="G41" s="145"/>
      <c r="H41" s="145"/>
      <c r="I41" s="162"/>
      <c r="J41" s="171"/>
    </row>
    <row r="42" ht="45" customHeight="1" spans="1:10">
      <c r="A42" s="122" t="s">
        <v>122</v>
      </c>
      <c r="B42" s="162"/>
      <c r="C42" s="162"/>
      <c r="D42" s="162"/>
      <c r="E42" s="119"/>
      <c r="F42" s="119"/>
      <c r="G42" s="145"/>
      <c r="H42" s="145"/>
      <c r="I42" s="162"/>
      <c r="J42" s="171"/>
    </row>
    <row r="43" ht="45" customHeight="1" spans="1:10">
      <c r="A43" s="163">
        <v>1</v>
      </c>
      <c r="B43" s="164" t="s">
        <v>123</v>
      </c>
      <c r="C43" s="125" t="s">
        <v>124</v>
      </c>
      <c r="D43" s="164" t="s">
        <v>125</v>
      </c>
      <c r="E43" s="165">
        <v>2</v>
      </c>
      <c r="F43" s="166" t="s">
        <v>94</v>
      </c>
      <c r="G43" s="145"/>
      <c r="H43" s="145"/>
      <c r="I43" s="162"/>
      <c r="J43" s="171"/>
    </row>
    <row r="44" ht="45" customHeight="1" spans="1:10">
      <c r="A44" s="163">
        <v>2</v>
      </c>
      <c r="B44" s="164" t="s">
        <v>126</v>
      </c>
      <c r="C44" s="125" t="s">
        <v>76</v>
      </c>
      <c r="D44" s="164" t="s">
        <v>127</v>
      </c>
      <c r="E44" s="165">
        <v>1</v>
      </c>
      <c r="F44" s="166" t="s">
        <v>54</v>
      </c>
      <c r="G44" s="145"/>
      <c r="H44" s="145"/>
      <c r="I44" s="162"/>
      <c r="J44" s="171"/>
    </row>
    <row r="45" ht="45" customHeight="1" spans="1:10">
      <c r="A45" s="163">
        <v>3</v>
      </c>
      <c r="B45" s="164" t="s">
        <v>128</v>
      </c>
      <c r="C45" s="125" t="s">
        <v>129</v>
      </c>
      <c r="D45" s="164" t="s">
        <v>130</v>
      </c>
      <c r="E45" s="165">
        <v>2</v>
      </c>
      <c r="F45" s="166" t="s">
        <v>54</v>
      </c>
      <c r="G45" s="145"/>
      <c r="H45" s="145"/>
      <c r="I45" s="162"/>
      <c r="J45" s="171"/>
    </row>
    <row r="46" ht="45" customHeight="1" spans="1:10">
      <c r="A46" s="163">
        <v>4</v>
      </c>
      <c r="B46" s="124" t="s">
        <v>131</v>
      </c>
      <c r="C46" s="125" t="s">
        <v>132</v>
      </c>
      <c r="D46" s="167" t="s">
        <v>133</v>
      </c>
      <c r="E46" s="165">
        <v>16</v>
      </c>
      <c r="F46" s="166" t="s">
        <v>42</v>
      </c>
      <c r="G46" s="145"/>
      <c r="H46" s="145"/>
      <c r="I46" s="162"/>
      <c r="J46" s="171"/>
    </row>
    <row r="47" ht="45" customHeight="1" spans="1:10">
      <c r="A47" s="163">
        <v>5</v>
      </c>
      <c r="B47" s="148" t="s">
        <v>134</v>
      </c>
      <c r="C47" s="125" t="s">
        <v>132</v>
      </c>
      <c r="D47" s="167" t="s">
        <v>135</v>
      </c>
      <c r="E47" s="165">
        <v>8</v>
      </c>
      <c r="F47" s="166" t="s">
        <v>54</v>
      </c>
      <c r="G47" s="145"/>
      <c r="H47" s="145"/>
      <c r="I47" s="162"/>
      <c r="J47" s="171"/>
    </row>
    <row r="48" ht="45" customHeight="1" spans="1:10">
      <c r="A48" s="163">
        <v>6</v>
      </c>
      <c r="B48" s="168" t="s">
        <v>136</v>
      </c>
      <c r="C48" s="125" t="s">
        <v>132</v>
      </c>
      <c r="D48" s="169" t="s">
        <v>137</v>
      </c>
      <c r="E48" s="160">
        <v>8</v>
      </c>
      <c r="F48" s="166" t="s">
        <v>42</v>
      </c>
      <c r="G48" s="145"/>
      <c r="H48" s="145"/>
      <c r="I48" s="163"/>
      <c r="J48" s="171"/>
    </row>
    <row r="49" ht="45" customHeight="1" spans="1:10">
      <c r="A49" s="163">
        <v>7</v>
      </c>
      <c r="B49" s="168" t="s">
        <v>138</v>
      </c>
      <c r="C49" s="125" t="s">
        <v>132</v>
      </c>
      <c r="D49" s="169" t="s">
        <v>139</v>
      </c>
      <c r="E49" s="160">
        <v>2</v>
      </c>
      <c r="F49" s="166" t="s">
        <v>42</v>
      </c>
      <c r="G49" s="145"/>
      <c r="H49" s="145"/>
      <c r="I49" s="163"/>
      <c r="J49" s="171"/>
    </row>
    <row r="50" ht="45" customHeight="1" spans="1:10">
      <c r="A50" s="163">
        <v>8</v>
      </c>
      <c r="B50" s="168" t="s">
        <v>140</v>
      </c>
      <c r="C50" s="125" t="s">
        <v>132</v>
      </c>
      <c r="D50" s="169" t="s">
        <v>141</v>
      </c>
      <c r="E50" s="160">
        <v>6</v>
      </c>
      <c r="F50" s="160" t="s">
        <v>54</v>
      </c>
      <c r="G50" s="145"/>
      <c r="H50" s="145"/>
      <c r="I50" s="163"/>
      <c r="J50" s="171"/>
    </row>
    <row r="51" ht="45" customHeight="1" spans="1:10">
      <c r="A51" s="163">
        <v>9</v>
      </c>
      <c r="B51" s="170" t="s">
        <v>142</v>
      </c>
      <c r="C51" s="125" t="s">
        <v>132</v>
      </c>
      <c r="D51" s="167" t="s">
        <v>143</v>
      </c>
      <c r="E51" s="160">
        <v>4</v>
      </c>
      <c r="F51" s="160" t="s">
        <v>42</v>
      </c>
      <c r="G51" s="145"/>
      <c r="H51" s="145"/>
      <c r="I51" s="163"/>
      <c r="J51" s="171"/>
    </row>
    <row r="52" ht="45" customHeight="1" spans="1:10">
      <c r="A52" s="163">
        <v>10</v>
      </c>
      <c r="B52" s="170" t="s">
        <v>144</v>
      </c>
      <c r="C52" s="125" t="s">
        <v>132</v>
      </c>
      <c r="D52" s="167" t="s">
        <v>145</v>
      </c>
      <c r="E52" s="160">
        <v>4</v>
      </c>
      <c r="F52" s="160" t="s">
        <v>77</v>
      </c>
      <c r="G52" s="145"/>
      <c r="H52" s="145"/>
      <c r="I52" s="163"/>
      <c r="J52" s="171"/>
    </row>
    <row r="53" ht="45" customHeight="1" spans="1:10">
      <c r="A53" s="163">
        <v>11</v>
      </c>
      <c r="B53" s="170" t="s">
        <v>146</v>
      </c>
      <c r="C53" s="125" t="s">
        <v>147</v>
      </c>
      <c r="D53" s="170" t="s">
        <v>148</v>
      </c>
      <c r="E53" s="160">
        <v>4</v>
      </c>
      <c r="F53" s="160" t="s">
        <v>149</v>
      </c>
      <c r="G53" s="145"/>
      <c r="H53" s="145"/>
      <c r="I53" s="163"/>
      <c r="J53" s="171"/>
    </row>
    <row r="54" ht="45" customHeight="1" spans="1:10">
      <c r="A54" s="163">
        <v>12</v>
      </c>
      <c r="B54" s="170" t="s">
        <v>150</v>
      </c>
      <c r="C54" s="125" t="s">
        <v>151</v>
      </c>
      <c r="D54" s="170" t="s">
        <v>152</v>
      </c>
      <c r="E54" s="160">
        <v>6</v>
      </c>
      <c r="F54" s="160" t="s">
        <v>94</v>
      </c>
      <c r="G54" s="145"/>
      <c r="H54" s="145"/>
      <c r="I54" s="163"/>
      <c r="J54" s="171"/>
    </row>
    <row r="55" ht="45" customHeight="1" spans="1:10">
      <c r="A55" s="122" t="s">
        <v>153</v>
      </c>
      <c r="B55" s="162"/>
      <c r="C55" s="162"/>
      <c r="D55" s="162"/>
      <c r="E55" s="119"/>
      <c r="F55" s="119"/>
      <c r="G55" s="145"/>
      <c r="H55" s="145"/>
      <c r="I55" s="162"/>
      <c r="J55" s="171"/>
    </row>
    <row r="56" ht="45" customHeight="1" spans="1:10">
      <c r="A56" s="160">
        <v>1</v>
      </c>
      <c r="B56" s="171" t="s">
        <v>154</v>
      </c>
      <c r="C56" s="172" t="s">
        <v>155</v>
      </c>
      <c r="D56" s="169" t="s">
        <v>156</v>
      </c>
      <c r="E56" s="163">
        <v>2</v>
      </c>
      <c r="F56" s="163" t="s">
        <v>42</v>
      </c>
      <c r="G56" s="145"/>
      <c r="H56" s="145"/>
      <c r="I56" s="171"/>
      <c r="J56" s="171"/>
    </row>
    <row r="57" ht="45" customHeight="1" spans="1:10">
      <c r="A57" s="160">
        <v>2</v>
      </c>
      <c r="B57" s="171" t="s">
        <v>157</v>
      </c>
      <c r="C57" s="163" t="s">
        <v>59</v>
      </c>
      <c r="D57" s="173" t="s">
        <v>158</v>
      </c>
      <c r="E57" s="163">
        <v>2</v>
      </c>
      <c r="F57" s="163" t="s">
        <v>42</v>
      </c>
      <c r="G57" s="145"/>
      <c r="H57" s="145"/>
      <c r="I57" s="171"/>
      <c r="J57" s="171"/>
    </row>
    <row r="58" ht="45" customHeight="1" spans="1:10">
      <c r="A58" s="160">
        <v>3</v>
      </c>
      <c r="B58" s="171" t="s">
        <v>159</v>
      </c>
      <c r="C58" s="172" t="s">
        <v>155</v>
      </c>
      <c r="D58" s="174" t="s">
        <v>160</v>
      </c>
      <c r="E58" s="163">
        <v>1</v>
      </c>
      <c r="F58" s="163" t="s">
        <v>42</v>
      </c>
      <c r="G58" s="145"/>
      <c r="H58" s="145"/>
      <c r="I58" s="162"/>
      <c r="J58" s="171"/>
    </row>
    <row r="59" ht="45" customHeight="1" spans="1:10">
      <c r="A59" s="160">
        <v>4</v>
      </c>
      <c r="B59" s="175" t="s">
        <v>161</v>
      </c>
      <c r="C59" s="176" t="s">
        <v>162</v>
      </c>
      <c r="D59" s="124" t="s">
        <v>163</v>
      </c>
      <c r="E59" s="177">
        <v>6</v>
      </c>
      <c r="F59" s="177" t="s">
        <v>42</v>
      </c>
      <c r="G59" s="145"/>
      <c r="H59" s="145"/>
      <c r="I59" s="163"/>
      <c r="J59" s="171"/>
    </row>
    <row r="60" ht="45" customHeight="1" spans="1:10">
      <c r="A60" s="160">
        <v>5</v>
      </c>
      <c r="B60" s="175" t="s">
        <v>164</v>
      </c>
      <c r="C60" s="176" t="s">
        <v>162</v>
      </c>
      <c r="D60" s="124" t="s">
        <v>165</v>
      </c>
      <c r="E60" s="177">
        <v>2</v>
      </c>
      <c r="F60" s="177" t="s">
        <v>42</v>
      </c>
      <c r="G60" s="145"/>
      <c r="H60" s="145"/>
      <c r="I60" s="163"/>
      <c r="J60" s="171"/>
    </row>
    <row r="61" ht="45" customHeight="1" spans="1:10">
      <c r="A61" s="160">
        <v>6</v>
      </c>
      <c r="B61" s="175" t="s">
        <v>166</v>
      </c>
      <c r="C61" s="163" t="s">
        <v>59</v>
      </c>
      <c r="D61" s="124" t="s">
        <v>167</v>
      </c>
      <c r="E61" s="177">
        <v>8</v>
      </c>
      <c r="F61" s="177" t="s">
        <v>77</v>
      </c>
      <c r="G61" s="145"/>
      <c r="H61" s="145"/>
      <c r="I61" s="163"/>
      <c r="J61" s="171"/>
    </row>
    <row r="62" ht="45" customHeight="1" spans="1:10">
      <c r="A62" s="160">
        <v>7</v>
      </c>
      <c r="B62" s="124" t="s">
        <v>72</v>
      </c>
      <c r="C62" s="150" t="s">
        <v>73</v>
      </c>
      <c r="D62" s="151" t="s">
        <v>74</v>
      </c>
      <c r="E62" s="152">
        <v>1</v>
      </c>
      <c r="F62" s="153" t="s">
        <v>42</v>
      </c>
      <c r="G62" s="144"/>
      <c r="H62" s="145"/>
      <c r="I62" s="163"/>
      <c r="J62" s="171"/>
    </row>
    <row r="63" ht="45" customHeight="1" spans="1:10">
      <c r="A63" s="160">
        <v>8</v>
      </c>
      <c r="B63" s="124" t="s">
        <v>75</v>
      </c>
      <c r="C63" s="125" t="s">
        <v>76</v>
      </c>
      <c r="D63" s="124" t="s">
        <v>168</v>
      </c>
      <c r="E63" s="152">
        <v>8</v>
      </c>
      <c r="F63" s="153" t="s">
        <v>77</v>
      </c>
      <c r="G63" s="144"/>
      <c r="H63" s="145"/>
      <c r="I63" s="163"/>
      <c r="J63" s="171"/>
    </row>
    <row r="64" ht="45" customHeight="1" spans="1:10">
      <c r="A64" s="160">
        <v>9</v>
      </c>
      <c r="B64" s="175" t="s">
        <v>169</v>
      </c>
      <c r="C64" s="176" t="s">
        <v>162</v>
      </c>
      <c r="D64" s="124" t="s">
        <v>170</v>
      </c>
      <c r="E64" s="177">
        <v>1</v>
      </c>
      <c r="F64" s="177" t="s">
        <v>42</v>
      </c>
      <c r="G64" s="145"/>
      <c r="H64" s="145"/>
      <c r="I64" s="163"/>
      <c r="J64" s="171"/>
    </row>
    <row r="65" ht="45" customHeight="1" spans="1:10">
      <c r="A65" s="160">
        <v>10</v>
      </c>
      <c r="B65" s="175" t="s">
        <v>171</v>
      </c>
      <c r="C65" s="150" t="s">
        <v>172</v>
      </c>
      <c r="D65" s="124" t="s">
        <v>173</v>
      </c>
      <c r="E65" s="177">
        <v>2</v>
      </c>
      <c r="F65" s="177" t="s">
        <v>45</v>
      </c>
      <c r="G65" s="145"/>
      <c r="H65" s="145"/>
      <c r="I65" s="163"/>
      <c r="J65" s="171"/>
    </row>
    <row r="66" ht="45" customHeight="1" spans="1:10">
      <c r="A66" s="160">
        <v>11</v>
      </c>
      <c r="B66" s="175" t="s">
        <v>174</v>
      </c>
      <c r="C66" s="176" t="s">
        <v>175</v>
      </c>
      <c r="D66" s="124" t="s">
        <v>176</v>
      </c>
      <c r="E66" s="177">
        <v>2</v>
      </c>
      <c r="F66" s="177" t="s">
        <v>42</v>
      </c>
      <c r="G66" s="145"/>
      <c r="H66" s="145"/>
      <c r="I66" s="163"/>
      <c r="J66" s="171"/>
    </row>
    <row r="67" s="110" customFormat="1" ht="45" customHeight="1" spans="1:10">
      <c r="A67" s="160">
        <v>12</v>
      </c>
      <c r="B67" s="175" t="s">
        <v>177</v>
      </c>
      <c r="C67" s="125" t="s">
        <v>178</v>
      </c>
      <c r="D67" s="124" t="s">
        <v>179</v>
      </c>
      <c r="E67" s="177">
        <v>1</v>
      </c>
      <c r="F67" s="177" t="s">
        <v>42</v>
      </c>
      <c r="G67" s="145"/>
      <c r="H67" s="145"/>
      <c r="I67" s="163"/>
      <c r="J67" s="213"/>
    </row>
    <row r="68" s="110" customFormat="1" ht="45" customHeight="1" spans="1:10">
      <c r="A68" s="160">
        <v>13</v>
      </c>
      <c r="B68" s="175" t="s">
        <v>180</v>
      </c>
      <c r="C68" s="125" t="s">
        <v>178</v>
      </c>
      <c r="D68" s="124" t="s">
        <v>181</v>
      </c>
      <c r="E68" s="177">
        <v>4</v>
      </c>
      <c r="F68" s="177" t="s">
        <v>45</v>
      </c>
      <c r="G68" s="145"/>
      <c r="H68" s="145"/>
      <c r="I68" s="163"/>
      <c r="J68" s="213"/>
    </row>
    <row r="69" s="110" customFormat="1" ht="45" customHeight="1" spans="1:10">
      <c r="A69" s="160">
        <v>14</v>
      </c>
      <c r="B69" s="175" t="s">
        <v>182</v>
      </c>
      <c r="C69" s="125" t="s">
        <v>178</v>
      </c>
      <c r="D69" s="124" t="s">
        <v>183</v>
      </c>
      <c r="E69" s="177">
        <v>4</v>
      </c>
      <c r="F69" s="177" t="s">
        <v>45</v>
      </c>
      <c r="G69" s="145"/>
      <c r="H69" s="145"/>
      <c r="I69" s="163"/>
      <c r="J69" s="213"/>
    </row>
    <row r="70" s="110" customFormat="1" ht="45" customHeight="1" spans="1:10">
      <c r="A70" s="160">
        <v>15</v>
      </c>
      <c r="B70" s="175" t="s">
        <v>184</v>
      </c>
      <c r="C70" s="125" t="s">
        <v>185</v>
      </c>
      <c r="D70" s="124" t="s">
        <v>186</v>
      </c>
      <c r="E70" s="177">
        <v>1</v>
      </c>
      <c r="F70" s="177" t="s">
        <v>61</v>
      </c>
      <c r="G70" s="145"/>
      <c r="H70" s="145"/>
      <c r="I70" s="163"/>
      <c r="J70" s="213"/>
    </row>
    <row r="71" ht="45" customHeight="1" spans="1:10">
      <c r="A71" s="119" t="s">
        <v>187</v>
      </c>
      <c r="B71" s="162" t="s">
        <v>188</v>
      </c>
      <c r="C71" s="162"/>
      <c r="D71" s="162"/>
      <c r="E71" s="162"/>
      <c r="F71" s="162"/>
      <c r="G71" s="181"/>
      <c r="H71" s="181"/>
      <c r="I71" s="162"/>
      <c r="J71" s="171"/>
    </row>
    <row r="72" ht="45" customHeight="1" spans="1:10">
      <c r="A72" s="182" t="s">
        <v>189</v>
      </c>
      <c r="B72" s="183"/>
      <c r="C72" s="183"/>
      <c r="D72" s="184"/>
      <c r="E72" s="185"/>
      <c r="F72" s="185"/>
      <c r="G72" s="145"/>
      <c r="H72" s="145"/>
      <c r="I72" s="163"/>
      <c r="J72" s="171"/>
    </row>
    <row r="73" ht="45" customHeight="1" spans="1:10">
      <c r="A73" s="186">
        <v>1</v>
      </c>
      <c r="B73" s="187" t="s">
        <v>190</v>
      </c>
      <c r="C73" s="146" t="s">
        <v>191</v>
      </c>
      <c r="D73" s="124" t="s">
        <v>192</v>
      </c>
      <c r="E73" s="188">
        <v>1</v>
      </c>
      <c r="F73" s="188" t="s">
        <v>42</v>
      </c>
      <c r="G73" s="189"/>
      <c r="H73" s="145"/>
      <c r="I73" s="163"/>
      <c r="J73" s="171"/>
    </row>
    <row r="74" ht="45" customHeight="1" spans="1:10">
      <c r="A74" s="186">
        <v>2</v>
      </c>
      <c r="B74" s="187" t="s">
        <v>193</v>
      </c>
      <c r="C74" s="146" t="s">
        <v>191</v>
      </c>
      <c r="D74" s="124" t="s">
        <v>194</v>
      </c>
      <c r="E74" s="188">
        <v>1</v>
      </c>
      <c r="F74" s="188" t="s">
        <v>42</v>
      </c>
      <c r="G74" s="189"/>
      <c r="H74" s="145"/>
      <c r="I74" s="163"/>
      <c r="J74" s="171"/>
    </row>
    <row r="75" ht="45" customHeight="1" spans="1:10">
      <c r="A75" s="186">
        <v>3</v>
      </c>
      <c r="B75" s="190" t="s">
        <v>195</v>
      </c>
      <c r="C75" s="191" t="s">
        <v>196</v>
      </c>
      <c r="D75" s="124" t="s">
        <v>197</v>
      </c>
      <c r="E75" s="188">
        <v>6</v>
      </c>
      <c r="F75" s="188" t="s">
        <v>42</v>
      </c>
      <c r="G75" s="145"/>
      <c r="H75" s="145"/>
      <c r="I75" s="163"/>
      <c r="J75" s="171"/>
    </row>
    <row r="76" ht="45" customHeight="1" spans="1:10">
      <c r="A76" s="186">
        <v>4</v>
      </c>
      <c r="B76" s="192" t="s">
        <v>198</v>
      </c>
      <c r="C76" s="191" t="s">
        <v>196</v>
      </c>
      <c r="D76" s="124" t="s">
        <v>199</v>
      </c>
      <c r="E76" s="188">
        <v>1</v>
      </c>
      <c r="F76" s="188" t="s">
        <v>42</v>
      </c>
      <c r="G76" s="193"/>
      <c r="H76" s="145"/>
      <c r="I76" s="163"/>
      <c r="J76" s="171"/>
    </row>
    <row r="77" ht="45" customHeight="1" spans="1:10">
      <c r="A77" s="182" t="s">
        <v>200</v>
      </c>
      <c r="B77" s="183"/>
      <c r="C77" s="183"/>
      <c r="D77" s="184"/>
      <c r="E77" s="185"/>
      <c r="F77" s="185"/>
      <c r="G77" s="145"/>
      <c r="H77" s="145"/>
      <c r="I77" s="163"/>
      <c r="J77" s="171"/>
    </row>
    <row r="78" s="111" customFormat="1" ht="45" customHeight="1" spans="1:10">
      <c r="A78" s="186">
        <v>1</v>
      </c>
      <c r="B78" s="192" t="s">
        <v>201</v>
      </c>
      <c r="C78" s="191" t="s">
        <v>202</v>
      </c>
      <c r="D78" s="124" t="s">
        <v>203</v>
      </c>
      <c r="E78" s="188">
        <v>12</v>
      </c>
      <c r="F78" s="188" t="s">
        <v>42</v>
      </c>
      <c r="G78" s="193"/>
      <c r="H78" s="145"/>
      <c r="I78" s="163"/>
      <c r="J78" s="214"/>
    </row>
    <row r="79" s="111" customFormat="1" ht="45" customHeight="1" spans="1:10">
      <c r="A79" s="186">
        <v>2</v>
      </c>
      <c r="B79" s="192" t="s">
        <v>204</v>
      </c>
      <c r="C79" s="191" t="s">
        <v>202</v>
      </c>
      <c r="D79" s="124" t="s">
        <v>205</v>
      </c>
      <c r="E79" s="188">
        <v>18</v>
      </c>
      <c r="F79" s="188" t="s">
        <v>42</v>
      </c>
      <c r="G79" s="193"/>
      <c r="H79" s="145"/>
      <c r="I79" s="163"/>
      <c r="J79" s="214"/>
    </row>
    <row r="80" ht="45" customHeight="1" spans="1:10">
      <c r="A80" s="186">
        <v>3</v>
      </c>
      <c r="B80" s="194" t="s">
        <v>206</v>
      </c>
      <c r="C80" s="191" t="s">
        <v>202</v>
      </c>
      <c r="D80" s="195" t="s">
        <v>207</v>
      </c>
      <c r="E80" s="160">
        <v>20</v>
      </c>
      <c r="F80" s="160" t="s">
        <v>42</v>
      </c>
      <c r="G80" s="145"/>
      <c r="H80" s="145"/>
      <c r="I80" s="163"/>
      <c r="J80" s="171"/>
    </row>
    <row r="81" ht="45" customHeight="1" spans="1:10">
      <c r="A81" s="186">
        <v>4</v>
      </c>
      <c r="B81" s="196" t="s">
        <v>208</v>
      </c>
      <c r="C81" s="191" t="s">
        <v>202</v>
      </c>
      <c r="D81" s="195" t="s">
        <v>209</v>
      </c>
      <c r="E81" s="188">
        <v>20</v>
      </c>
      <c r="F81" s="188" t="s">
        <v>42</v>
      </c>
      <c r="G81" s="145"/>
      <c r="H81" s="145"/>
      <c r="I81" s="163"/>
      <c r="J81" s="171"/>
    </row>
    <row r="82" ht="45" customHeight="1" spans="1:10">
      <c r="A82" s="186">
        <v>5</v>
      </c>
      <c r="B82" s="194" t="s">
        <v>210</v>
      </c>
      <c r="C82" s="191" t="s">
        <v>202</v>
      </c>
      <c r="D82" s="195" t="s">
        <v>211</v>
      </c>
      <c r="E82" s="160">
        <v>60</v>
      </c>
      <c r="F82" s="160" t="s">
        <v>42</v>
      </c>
      <c r="G82" s="145"/>
      <c r="H82" s="145"/>
      <c r="I82" s="163"/>
      <c r="J82" s="171"/>
    </row>
    <row r="83" ht="45" customHeight="1" spans="1:10">
      <c r="A83" s="186">
        <v>6</v>
      </c>
      <c r="B83" s="124" t="s">
        <v>212</v>
      </c>
      <c r="C83" s="191" t="s">
        <v>213</v>
      </c>
      <c r="D83" s="124" t="s">
        <v>214</v>
      </c>
      <c r="E83" s="160">
        <v>1</v>
      </c>
      <c r="F83" s="160" t="s">
        <v>42</v>
      </c>
      <c r="G83" s="145"/>
      <c r="H83" s="145"/>
      <c r="I83" s="163"/>
      <c r="J83" s="171"/>
    </row>
    <row r="84" ht="45" customHeight="1" spans="1:10">
      <c r="A84" s="186">
        <v>7</v>
      </c>
      <c r="B84" s="194" t="s">
        <v>215</v>
      </c>
      <c r="C84" s="125" t="s">
        <v>216</v>
      </c>
      <c r="D84" s="124" t="s">
        <v>217</v>
      </c>
      <c r="E84" s="188">
        <v>2</v>
      </c>
      <c r="F84" s="188" t="s">
        <v>42</v>
      </c>
      <c r="G84" s="145"/>
      <c r="H84" s="145"/>
      <c r="I84" s="163"/>
      <c r="J84" s="171"/>
    </row>
    <row r="85" ht="45" customHeight="1" spans="1:10">
      <c r="A85" s="186">
        <v>8</v>
      </c>
      <c r="B85" s="197" t="s">
        <v>218</v>
      </c>
      <c r="C85" s="125" t="s">
        <v>216</v>
      </c>
      <c r="D85" s="155" t="s">
        <v>219</v>
      </c>
      <c r="E85" s="188">
        <v>2</v>
      </c>
      <c r="F85" s="188" t="s">
        <v>42</v>
      </c>
      <c r="G85" s="145"/>
      <c r="H85" s="145"/>
      <c r="I85" s="163"/>
      <c r="J85" s="171"/>
    </row>
    <row r="86" ht="45" customHeight="1" spans="1:10">
      <c r="A86" s="186">
        <v>9</v>
      </c>
      <c r="B86" s="194" t="s">
        <v>220</v>
      </c>
      <c r="C86" s="125" t="s">
        <v>216</v>
      </c>
      <c r="D86" s="124" t="s">
        <v>221</v>
      </c>
      <c r="E86" s="188">
        <v>1</v>
      </c>
      <c r="F86" s="188" t="s">
        <v>222</v>
      </c>
      <c r="G86" s="145"/>
      <c r="H86" s="145"/>
      <c r="I86" s="163"/>
      <c r="J86" s="171"/>
    </row>
    <row r="87" ht="45" customHeight="1" spans="1:10">
      <c r="A87" s="186">
        <v>10</v>
      </c>
      <c r="B87" s="197" t="s">
        <v>223</v>
      </c>
      <c r="C87" s="125" t="s">
        <v>216</v>
      </c>
      <c r="D87" s="155" t="s">
        <v>224</v>
      </c>
      <c r="E87" s="188">
        <v>1</v>
      </c>
      <c r="F87" s="188" t="s">
        <v>222</v>
      </c>
      <c r="G87" s="145"/>
      <c r="H87" s="145"/>
      <c r="I87" s="163"/>
      <c r="J87" s="171"/>
    </row>
    <row r="88" ht="45" customHeight="1" spans="1:10">
      <c r="A88" s="186">
        <v>11</v>
      </c>
      <c r="B88" s="124" t="s">
        <v>225</v>
      </c>
      <c r="C88" s="125" t="s">
        <v>59</v>
      </c>
      <c r="D88" s="124" t="s">
        <v>226</v>
      </c>
      <c r="E88" s="188">
        <v>130</v>
      </c>
      <c r="F88" s="188" t="s">
        <v>77</v>
      </c>
      <c r="G88" s="145"/>
      <c r="H88" s="145"/>
      <c r="I88" s="163"/>
      <c r="J88" s="171"/>
    </row>
    <row r="89" ht="45" customHeight="1" spans="1:10">
      <c r="A89" s="186">
        <v>12</v>
      </c>
      <c r="B89" s="124" t="s">
        <v>227</v>
      </c>
      <c r="C89" s="125" t="s">
        <v>59</v>
      </c>
      <c r="D89" s="124" t="s">
        <v>228</v>
      </c>
      <c r="E89" s="188">
        <v>130</v>
      </c>
      <c r="F89" s="188" t="s">
        <v>77</v>
      </c>
      <c r="G89" s="145"/>
      <c r="H89" s="145"/>
      <c r="I89" s="163"/>
      <c r="J89" s="171"/>
    </row>
    <row r="90" s="106" customFormat="1" ht="45" customHeight="1" spans="1:10">
      <c r="A90" s="119" t="s">
        <v>229</v>
      </c>
      <c r="B90" s="162" t="s">
        <v>230</v>
      </c>
      <c r="C90" s="162"/>
      <c r="D90" s="162"/>
      <c r="E90" s="162"/>
      <c r="F90" s="162"/>
      <c r="G90" s="181"/>
      <c r="H90" s="181"/>
      <c r="I90" s="162"/>
      <c r="J90" s="162"/>
    </row>
    <row r="91" s="106" customFormat="1" ht="45" customHeight="1" spans="1:10">
      <c r="A91" s="122" t="s">
        <v>231</v>
      </c>
      <c r="B91" s="119"/>
      <c r="C91" s="119"/>
      <c r="D91" s="119"/>
      <c r="E91" s="119"/>
      <c r="F91" s="119"/>
      <c r="G91" s="145"/>
      <c r="H91" s="145"/>
      <c r="I91" s="119"/>
      <c r="J91" s="162"/>
    </row>
    <row r="92" s="112" customFormat="1" ht="45" customHeight="1" spans="1:10">
      <c r="A92" s="123">
        <v>1</v>
      </c>
      <c r="B92" s="192" t="s">
        <v>232</v>
      </c>
      <c r="C92" s="125" t="s">
        <v>233</v>
      </c>
      <c r="D92" s="198" t="s">
        <v>234</v>
      </c>
      <c r="E92" s="141">
        <v>76.8</v>
      </c>
      <c r="F92" s="141" t="s">
        <v>235</v>
      </c>
      <c r="G92" s="129"/>
      <c r="H92" s="129"/>
      <c r="I92" s="200"/>
      <c r="J92" s="215"/>
    </row>
    <row r="93" s="112" customFormat="1" ht="45" customHeight="1" spans="1:10">
      <c r="A93" s="123">
        <v>2</v>
      </c>
      <c r="B93" s="192" t="s">
        <v>236</v>
      </c>
      <c r="C93" s="199" t="s">
        <v>237</v>
      </c>
      <c r="D93" s="198" t="s">
        <v>238</v>
      </c>
      <c r="E93" s="141">
        <v>150</v>
      </c>
      <c r="F93" s="141" t="s">
        <v>239</v>
      </c>
      <c r="G93" s="129"/>
      <c r="H93" s="129"/>
      <c r="I93" s="200"/>
      <c r="J93" s="215"/>
    </row>
    <row r="94" s="112" customFormat="1" ht="45" customHeight="1" spans="1:10">
      <c r="A94" s="123">
        <v>3</v>
      </c>
      <c r="B94" s="192" t="s">
        <v>240</v>
      </c>
      <c r="C94" s="125" t="s">
        <v>76</v>
      </c>
      <c r="D94" s="198" t="s">
        <v>241</v>
      </c>
      <c r="E94" s="141">
        <v>250</v>
      </c>
      <c r="F94" s="141" t="s">
        <v>42</v>
      </c>
      <c r="G94" s="129"/>
      <c r="H94" s="129"/>
      <c r="I94" s="200"/>
      <c r="J94" s="215"/>
    </row>
    <row r="95" s="112" customFormat="1" ht="45" customHeight="1" spans="1:10">
      <c r="A95" s="183" t="s">
        <v>242</v>
      </c>
      <c r="B95" s="200"/>
      <c r="C95" s="200"/>
      <c r="D95" s="200"/>
      <c r="E95" s="200"/>
      <c r="F95" s="200"/>
      <c r="G95" s="129"/>
      <c r="H95" s="129"/>
      <c r="I95" s="200"/>
      <c r="J95" s="215"/>
    </row>
    <row r="96" s="112" customFormat="1" ht="45" customHeight="1" spans="1:10">
      <c r="A96" s="123">
        <v>4</v>
      </c>
      <c r="B96" s="170" t="s">
        <v>243</v>
      </c>
      <c r="C96" s="125" t="s">
        <v>233</v>
      </c>
      <c r="D96" s="198" t="s">
        <v>244</v>
      </c>
      <c r="E96" s="141">
        <v>18.43</v>
      </c>
      <c r="F96" s="141" t="s">
        <v>235</v>
      </c>
      <c r="G96" s="129"/>
      <c r="H96" s="129"/>
      <c r="I96" s="200"/>
      <c r="J96" s="215"/>
    </row>
    <row r="97" s="112" customFormat="1" ht="45" customHeight="1" spans="1:10">
      <c r="A97" s="123">
        <v>5</v>
      </c>
      <c r="B97" s="170" t="s">
        <v>236</v>
      </c>
      <c r="C97" s="199" t="s">
        <v>237</v>
      </c>
      <c r="D97" s="198" t="s">
        <v>238</v>
      </c>
      <c r="E97" s="141">
        <v>48</v>
      </c>
      <c r="F97" s="141" t="s">
        <v>239</v>
      </c>
      <c r="G97" s="129"/>
      <c r="H97" s="129"/>
      <c r="I97" s="200"/>
      <c r="J97" s="215"/>
    </row>
    <row r="98" s="112" customFormat="1" ht="45" customHeight="1" spans="1:10">
      <c r="A98" s="123">
        <v>6</v>
      </c>
      <c r="B98" s="170" t="s">
        <v>240</v>
      </c>
      <c r="C98" s="125" t="s">
        <v>76</v>
      </c>
      <c r="D98" s="198" t="s">
        <v>241</v>
      </c>
      <c r="E98" s="141">
        <v>60</v>
      </c>
      <c r="F98" s="141" t="s">
        <v>42</v>
      </c>
      <c r="G98" s="129"/>
      <c r="H98" s="129"/>
      <c r="I98" s="200"/>
      <c r="J98" s="215"/>
    </row>
    <row r="99" s="112" customFormat="1" ht="45" customHeight="1" spans="1:10">
      <c r="A99" s="183" t="s">
        <v>245</v>
      </c>
      <c r="B99" s="200"/>
      <c r="C99" s="200"/>
      <c r="D99" s="200"/>
      <c r="E99" s="200"/>
      <c r="F99" s="200"/>
      <c r="G99" s="129"/>
      <c r="H99" s="129"/>
      <c r="I99" s="200"/>
      <c r="J99" s="215"/>
    </row>
    <row r="100" s="112" customFormat="1" ht="45" customHeight="1" spans="1:10">
      <c r="A100" s="123">
        <v>7</v>
      </c>
      <c r="B100" s="170" t="s">
        <v>246</v>
      </c>
      <c r="C100" s="125" t="s">
        <v>233</v>
      </c>
      <c r="D100" s="198" t="s">
        <v>247</v>
      </c>
      <c r="E100" s="141">
        <v>15.25</v>
      </c>
      <c r="F100" s="141" t="s">
        <v>235</v>
      </c>
      <c r="G100" s="129"/>
      <c r="H100" s="129"/>
      <c r="I100" s="200"/>
      <c r="J100" s="215"/>
    </row>
    <row r="101" s="112" customFormat="1" ht="45" customHeight="1" spans="1:10">
      <c r="A101" s="123">
        <v>8</v>
      </c>
      <c r="B101" s="170" t="s">
        <v>248</v>
      </c>
      <c r="C101" s="125" t="s">
        <v>76</v>
      </c>
      <c r="D101" s="198" t="s">
        <v>238</v>
      </c>
      <c r="E101" s="141">
        <v>1</v>
      </c>
      <c r="F101" s="141" t="s">
        <v>239</v>
      </c>
      <c r="G101" s="129"/>
      <c r="H101" s="129"/>
      <c r="I101" s="200"/>
      <c r="J101" s="215"/>
    </row>
    <row r="102" s="112" customFormat="1" ht="45" customHeight="1" spans="1:10">
      <c r="A102" s="123">
        <v>9</v>
      </c>
      <c r="B102" s="170" t="s">
        <v>240</v>
      </c>
      <c r="C102" s="125" t="s">
        <v>76</v>
      </c>
      <c r="D102" s="198" t="s">
        <v>241</v>
      </c>
      <c r="E102" s="141">
        <v>43</v>
      </c>
      <c r="F102" s="141" t="s">
        <v>42</v>
      </c>
      <c r="G102" s="129"/>
      <c r="H102" s="129"/>
      <c r="I102" s="200"/>
      <c r="J102" s="215"/>
    </row>
    <row r="103" s="106" customFormat="1" ht="45" customHeight="1" spans="1:10">
      <c r="A103" s="122" t="s">
        <v>249</v>
      </c>
      <c r="B103" s="119"/>
      <c r="C103" s="119"/>
      <c r="D103" s="119"/>
      <c r="E103" s="119"/>
      <c r="F103" s="119"/>
      <c r="G103" s="145"/>
      <c r="H103" s="145"/>
      <c r="I103" s="119"/>
      <c r="J103" s="162"/>
    </row>
    <row r="104" s="106" customFormat="1" ht="45" customHeight="1" spans="1:10">
      <c r="A104" s="163">
        <v>10</v>
      </c>
      <c r="B104" s="201" t="s">
        <v>250</v>
      </c>
      <c r="C104" s="199" t="s">
        <v>237</v>
      </c>
      <c r="D104" s="202" t="s">
        <v>251</v>
      </c>
      <c r="E104" s="166">
        <v>1</v>
      </c>
      <c r="F104" s="203" t="s">
        <v>42</v>
      </c>
      <c r="G104" s="145"/>
      <c r="H104" s="145"/>
      <c r="I104" s="119"/>
      <c r="J104" s="162"/>
    </row>
    <row r="105" s="106" customFormat="1" ht="45" customHeight="1" spans="1:10">
      <c r="A105" s="163">
        <v>11</v>
      </c>
      <c r="B105" s="201" t="s">
        <v>252</v>
      </c>
      <c r="C105" s="125" t="s">
        <v>76</v>
      </c>
      <c r="D105" s="124" t="s">
        <v>253</v>
      </c>
      <c r="E105" s="166">
        <v>1</v>
      </c>
      <c r="F105" s="203" t="s">
        <v>42</v>
      </c>
      <c r="G105" s="145"/>
      <c r="H105" s="145"/>
      <c r="I105" s="119"/>
      <c r="J105" s="162"/>
    </row>
    <row r="106" s="106" customFormat="1" ht="45" customHeight="1" spans="1:10">
      <c r="A106" s="163">
        <v>12</v>
      </c>
      <c r="B106" s="201" t="s">
        <v>254</v>
      </c>
      <c r="C106" s="125" t="s">
        <v>76</v>
      </c>
      <c r="D106" s="124" t="s">
        <v>255</v>
      </c>
      <c r="E106" s="166">
        <v>1</v>
      </c>
      <c r="F106" s="203" t="s">
        <v>42</v>
      </c>
      <c r="G106" s="145"/>
      <c r="H106" s="145"/>
      <c r="I106" s="119"/>
      <c r="J106" s="162"/>
    </row>
    <row r="107" s="106" customFormat="1" ht="45" customHeight="1" spans="1:10">
      <c r="A107" s="163">
        <v>13</v>
      </c>
      <c r="B107" s="201" t="s">
        <v>256</v>
      </c>
      <c r="C107" s="125" t="s">
        <v>76</v>
      </c>
      <c r="D107" s="124" t="s">
        <v>257</v>
      </c>
      <c r="E107" s="204">
        <v>110.48</v>
      </c>
      <c r="F107" s="166" t="s">
        <v>235</v>
      </c>
      <c r="G107" s="145"/>
      <c r="H107" s="145"/>
      <c r="I107" s="119"/>
      <c r="J107" s="162"/>
    </row>
    <row r="108" s="106" customFormat="1" ht="45" customHeight="1" spans="1:10">
      <c r="A108" s="163">
        <v>14</v>
      </c>
      <c r="B108" s="201" t="s">
        <v>258</v>
      </c>
      <c r="C108" s="125" t="s">
        <v>76</v>
      </c>
      <c r="D108" s="124" t="s">
        <v>259</v>
      </c>
      <c r="E108" s="204">
        <v>110.48</v>
      </c>
      <c r="F108" s="166" t="s">
        <v>235</v>
      </c>
      <c r="G108" s="145"/>
      <c r="H108" s="145"/>
      <c r="I108" s="119"/>
      <c r="J108" s="162"/>
    </row>
    <row r="109" s="106" customFormat="1" ht="45" customHeight="1" spans="1:10">
      <c r="A109" s="122" t="s">
        <v>260</v>
      </c>
      <c r="B109" s="119"/>
      <c r="C109" s="119"/>
      <c r="D109" s="119"/>
      <c r="E109" s="119"/>
      <c r="F109" s="119"/>
      <c r="G109" s="145"/>
      <c r="H109" s="145"/>
      <c r="I109" s="119"/>
      <c r="J109" s="162"/>
    </row>
    <row r="110" s="106" customFormat="1" ht="45" customHeight="1" spans="1:10">
      <c r="A110" s="163">
        <v>15</v>
      </c>
      <c r="B110" s="201" t="s">
        <v>232</v>
      </c>
      <c r="C110" s="125" t="s">
        <v>261</v>
      </c>
      <c r="D110" s="198" t="s">
        <v>234</v>
      </c>
      <c r="E110" s="204">
        <v>20</v>
      </c>
      <c r="F110" s="166" t="s">
        <v>239</v>
      </c>
      <c r="G110" s="145"/>
      <c r="H110" s="145"/>
      <c r="I110" s="119"/>
      <c r="J110" s="162"/>
    </row>
    <row r="111" s="106" customFormat="1" ht="45" customHeight="1" spans="1:10">
      <c r="A111" s="163">
        <v>16</v>
      </c>
      <c r="B111" s="170" t="s">
        <v>243</v>
      </c>
      <c r="C111" s="125" t="s">
        <v>262</v>
      </c>
      <c r="D111" s="198" t="s">
        <v>244</v>
      </c>
      <c r="E111" s="204">
        <v>4</v>
      </c>
      <c r="F111" s="166" t="s">
        <v>239</v>
      </c>
      <c r="G111" s="145"/>
      <c r="H111" s="145"/>
      <c r="I111" s="119"/>
      <c r="J111" s="162"/>
    </row>
    <row r="112" s="106" customFormat="1" ht="45" customHeight="1" spans="1:10">
      <c r="A112" s="163">
        <v>17</v>
      </c>
      <c r="B112" s="201" t="s">
        <v>246</v>
      </c>
      <c r="C112" s="125" t="s">
        <v>263</v>
      </c>
      <c r="D112" s="205" t="s">
        <v>247</v>
      </c>
      <c r="E112" s="204">
        <v>4</v>
      </c>
      <c r="F112" s="166" t="s">
        <v>239</v>
      </c>
      <c r="G112" s="145"/>
      <c r="H112" s="145"/>
      <c r="I112" s="119"/>
      <c r="J112" s="162"/>
    </row>
    <row r="113" s="106" customFormat="1" ht="45" customHeight="1" spans="1:10">
      <c r="A113" s="163">
        <v>18</v>
      </c>
      <c r="B113" s="201" t="s">
        <v>236</v>
      </c>
      <c r="C113" s="125" t="s">
        <v>76</v>
      </c>
      <c r="D113" s="205" t="s">
        <v>264</v>
      </c>
      <c r="E113" s="204">
        <v>4</v>
      </c>
      <c r="F113" s="166" t="s">
        <v>239</v>
      </c>
      <c r="G113" s="145"/>
      <c r="H113" s="145"/>
      <c r="I113" s="119"/>
      <c r="J113" s="162"/>
    </row>
    <row r="114" s="106" customFormat="1" ht="45" customHeight="1" spans="1:10">
      <c r="A114" s="163">
        <v>19</v>
      </c>
      <c r="B114" s="201" t="s">
        <v>240</v>
      </c>
      <c r="C114" s="125" t="s">
        <v>76</v>
      </c>
      <c r="D114" s="205" t="s">
        <v>241</v>
      </c>
      <c r="E114" s="204">
        <v>4</v>
      </c>
      <c r="F114" s="166" t="s">
        <v>42</v>
      </c>
      <c r="G114" s="145"/>
      <c r="H114" s="145"/>
      <c r="I114" s="119"/>
      <c r="J114" s="162"/>
    </row>
    <row r="115" ht="45" customHeight="1" spans="1:10">
      <c r="A115" s="119" t="s">
        <v>265</v>
      </c>
      <c r="B115" s="162" t="s">
        <v>266</v>
      </c>
      <c r="C115" s="162"/>
      <c r="D115" s="162"/>
      <c r="E115" s="162"/>
      <c r="F115" s="162"/>
      <c r="G115" s="181"/>
      <c r="H115" s="181"/>
      <c r="I115" s="162"/>
      <c r="J115" s="171"/>
    </row>
    <row r="116" ht="45" customHeight="1" spans="1:10">
      <c r="A116" s="186">
        <v>1</v>
      </c>
      <c r="B116" s="206" t="s">
        <v>267</v>
      </c>
      <c r="C116" s="125" t="s">
        <v>268</v>
      </c>
      <c r="D116" s="207" t="s">
        <v>269</v>
      </c>
      <c r="E116" s="127">
        <v>4</v>
      </c>
      <c r="F116" s="127" t="s">
        <v>149</v>
      </c>
      <c r="G116" s="145"/>
      <c r="H116" s="145"/>
      <c r="I116" s="163"/>
      <c r="J116" s="171"/>
    </row>
    <row r="117" ht="45" customHeight="1" spans="1:10">
      <c r="A117" s="186">
        <v>2</v>
      </c>
      <c r="B117" s="206" t="s">
        <v>270</v>
      </c>
      <c r="C117" s="125" t="s">
        <v>268</v>
      </c>
      <c r="D117" s="207" t="s">
        <v>269</v>
      </c>
      <c r="E117" s="127">
        <v>1</v>
      </c>
      <c r="F117" s="127" t="s">
        <v>149</v>
      </c>
      <c r="G117" s="145"/>
      <c r="H117" s="145"/>
      <c r="I117" s="163"/>
      <c r="J117" s="171"/>
    </row>
    <row r="118" ht="45" customHeight="1" spans="1:10">
      <c r="A118" s="186">
        <v>3</v>
      </c>
      <c r="B118" s="124" t="s">
        <v>271</v>
      </c>
      <c r="C118" s="208" t="s">
        <v>272</v>
      </c>
      <c r="D118" s="171" t="s">
        <v>273</v>
      </c>
      <c r="E118" s="160">
        <v>15</v>
      </c>
      <c r="F118" s="160" t="s">
        <v>42</v>
      </c>
      <c r="G118" s="145"/>
      <c r="H118" s="145"/>
      <c r="I118" s="163"/>
      <c r="J118" s="171"/>
    </row>
    <row r="119" ht="45" customHeight="1" spans="1:10">
      <c r="A119" s="186">
        <v>4</v>
      </c>
      <c r="B119" s="194" t="s">
        <v>274</v>
      </c>
      <c r="C119" s="208" t="s">
        <v>272</v>
      </c>
      <c r="D119" s="169" t="s">
        <v>275</v>
      </c>
      <c r="E119" s="160">
        <v>1</v>
      </c>
      <c r="F119" s="160" t="s">
        <v>42</v>
      </c>
      <c r="G119" s="145"/>
      <c r="H119" s="145"/>
      <c r="I119" s="163"/>
      <c r="J119" s="171"/>
    </row>
    <row r="120" ht="45" customHeight="1" spans="1:10">
      <c r="A120" s="186">
        <v>5</v>
      </c>
      <c r="B120" s="209" t="s">
        <v>276</v>
      </c>
      <c r="C120" s="125" t="s">
        <v>76</v>
      </c>
      <c r="D120" s="210" t="s">
        <v>276</v>
      </c>
      <c r="E120" s="160">
        <v>15</v>
      </c>
      <c r="F120" s="160" t="s">
        <v>149</v>
      </c>
      <c r="G120" s="145"/>
      <c r="H120" s="145"/>
      <c r="I120" s="163"/>
      <c r="J120" s="171"/>
    </row>
    <row r="121" ht="45" customHeight="1" spans="1:10">
      <c r="A121" s="186">
        <v>6</v>
      </c>
      <c r="B121" s="209" t="s">
        <v>277</v>
      </c>
      <c r="C121" s="125" t="s">
        <v>76</v>
      </c>
      <c r="D121" s="210" t="s">
        <v>277</v>
      </c>
      <c r="E121" s="160">
        <v>15</v>
      </c>
      <c r="F121" s="160" t="s">
        <v>77</v>
      </c>
      <c r="G121" s="145"/>
      <c r="H121" s="145"/>
      <c r="I121" s="163"/>
      <c r="J121" s="171"/>
    </row>
    <row r="122" ht="45" customHeight="1" spans="1:10">
      <c r="A122" s="186">
        <v>7</v>
      </c>
      <c r="B122" s="124" t="s">
        <v>278</v>
      </c>
      <c r="C122" s="125" t="s">
        <v>185</v>
      </c>
      <c r="D122" s="196" t="s">
        <v>279</v>
      </c>
      <c r="E122" s="211">
        <v>200</v>
      </c>
      <c r="F122" s="123" t="s">
        <v>280</v>
      </c>
      <c r="G122" s="145"/>
      <c r="H122" s="145"/>
      <c r="I122" s="163"/>
      <c r="J122" s="171"/>
    </row>
    <row r="123" ht="45" customHeight="1" spans="1:10">
      <c r="A123" s="186">
        <v>8</v>
      </c>
      <c r="B123" s="124" t="s">
        <v>278</v>
      </c>
      <c r="C123" s="125" t="s">
        <v>185</v>
      </c>
      <c r="D123" s="196" t="s">
        <v>281</v>
      </c>
      <c r="E123" s="211">
        <v>200</v>
      </c>
      <c r="F123" s="123" t="s">
        <v>280</v>
      </c>
      <c r="G123" s="145"/>
      <c r="H123" s="145"/>
      <c r="I123" s="163"/>
      <c r="J123" s="171"/>
    </row>
    <row r="124" ht="45" customHeight="1" spans="1:10">
      <c r="A124" s="186">
        <v>9</v>
      </c>
      <c r="B124" s="209" t="s">
        <v>282</v>
      </c>
      <c r="C124" s="208" t="s">
        <v>272</v>
      </c>
      <c r="D124" s="210" t="s">
        <v>283</v>
      </c>
      <c r="E124" s="160">
        <v>4</v>
      </c>
      <c r="F124" s="160" t="s">
        <v>54</v>
      </c>
      <c r="G124" s="145"/>
      <c r="H124" s="145"/>
      <c r="I124" s="163"/>
      <c r="J124" s="171"/>
    </row>
    <row r="125" ht="45" customHeight="1" spans="1:10">
      <c r="A125" s="186">
        <v>10</v>
      </c>
      <c r="B125" s="209" t="s">
        <v>283</v>
      </c>
      <c r="C125" s="125" t="s">
        <v>185</v>
      </c>
      <c r="D125" s="124" t="s">
        <v>284</v>
      </c>
      <c r="E125" s="160">
        <v>1</v>
      </c>
      <c r="F125" s="160" t="s">
        <v>61</v>
      </c>
      <c r="G125" s="145"/>
      <c r="H125" s="145"/>
      <c r="I125" s="163"/>
      <c r="J125" s="171"/>
    </row>
    <row r="126" ht="45" customHeight="1" spans="1:10">
      <c r="A126" s="186">
        <v>11</v>
      </c>
      <c r="B126" s="124" t="s">
        <v>285</v>
      </c>
      <c r="C126" s="125" t="s">
        <v>286</v>
      </c>
      <c r="D126" s="124" t="s">
        <v>284</v>
      </c>
      <c r="E126" s="211">
        <v>1</v>
      </c>
      <c r="F126" s="212" t="s">
        <v>61</v>
      </c>
      <c r="G126" s="145"/>
      <c r="H126" s="145"/>
      <c r="I126" s="163"/>
      <c r="J126" s="171"/>
    </row>
    <row r="127" ht="45" customHeight="1" spans="1:10">
      <c r="A127" s="186">
        <v>12</v>
      </c>
      <c r="B127" s="124" t="s">
        <v>287</v>
      </c>
      <c r="C127" s="125" t="s">
        <v>286</v>
      </c>
      <c r="D127" s="124" t="s">
        <v>288</v>
      </c>
      <c r="E127" s="211">
        <v>1</v>
      </c>
      <c r="F127" s="212" t="s">
        <v>61</v>
      </c>
      <c r="G127" s="145"/>
      <c r="H127" s="145"/>
      <c r="I127" s="163"/>
      <c r="J127" s="171"/>
    </row>
    <row r="128" ht="45" customHeight="1" spans="1:10">
      <c r="A128" s="186">
        <v>13</v>
      </c>
      <c r="B128" s="124" t="s">
        <v>289</v>
      </c>
      <c r="C128" s="125" t="s">
        <v>268</v>
      </c>
      <c r="D128" s="124" t="s">
        <v>290</v>
      </c>
      <c r="E128" s="211">
        <v>1</v>
      </c>
      <c r="F128" s="212" t="s">
        <v>61</v>
      </c>
      <c r="G128" s="145"/>
      <c r="H128" s="145"/>
      <c r="I128" s="163"/>
      <c r="J128" s="171"/>
    </row>
    <row r="129" ht="45" customHeight="1" spans="1:10">
      <c r="A129" s="186">
        <v>14</v>
      </c>
      <c r="B129" s="124" t="s">
        <v>291</v>
      </c>
      <c r="C129" s="125" t="s">
        <v>292</v>
      </c>
      <c r="D129" s="124" t="s">
        <v>293</v>
      </c>
      <c r="E129" s="211">
        <v>756</v>
      </c>
      <c r="F129" s="212" t="s">
        <v>294</v>
      </c>
      <c r="G129" s="145"/>
      <c r="H129" s="145"/>
      <c r="I129" s="163"/>
      <c r="J129" s="171"/>
    </row>
    <row r="130" ht="45" customHeight="1" spans="1:10">
      <c r="A130" s="186">
        <v>14</v>
      </c>
      <c r="B130" s="124" t="s">
        <v>295</v>
      </c>
      <c r="C130" s="125" t="s">
        <v>292</v>
      </c>
      <c r="D130" s="124" t="s">
        <v>296</v>
      </c>
      <c r="E130" s="211">
        <v>252</v>
      </c>
      <c r="F130" s="212" t="s">
        <v>294</v>
      </c>
      <c r="G130" s="145"/>
      <c r="H130" s="145"/>
      <c r="I130" s="163"/>
      <c r="J130" s="171"/>
    </row>
    <row r="131" s="110" customFormat="1" ht="45" customHeight="1" spans="1:10">
      <c r="A131" s="186">
        <v>15</v>
      </c>
      <c r="B131" s="124" t="s">
        <v>297</v>
      </c>
      <c r="C131" s="125" t="s">
        <v>76</v>
      </c>
      <c r="D131" s="124" t="s">
        <v>298</v>
      </c>
      <c r="E131" s="211">
        <v>2</v>
      </c>
      <c r="F131" s="216" t="s">
        <v>54</v>
      </c>
      <c r="G131" s="145"/>
      <c r="H131" s="145"/>
      <c r="I131" s="163"/>
      <c r="J131" s="213"/>
    </row>
    <row r="132" ht="45" customHeight="1" spans="1:10">
      <c r="A132" s="119" t="s">
        <v>299</v>
      </c>
      <c r="B132" s="162" t="s">
        <v>300</v>
      </c>
      <c r="C132" s="162"/>
      <c r="D132" s="162"/>
      <c r="E132" s="162"/>
      <c r="F132" s="162"/>
      <c r="G132" s="181"/>
      <c r="H132" s="181"/>
      <c r="I132" s="162"/>
      <c r="J132" s="171"/>
    </row>
    <row r="133" ht="45" customHeight="1" spans="1:10">
      <c r="A133" s="163">
        <v>1</v>
      </c>
      <c r="B133" s="210" t="s">
        <v>301</v>
      </c>
      <c r="C133" s="150" t="s">
        <v>302</v>
      </c>
      <c r="D133" s="124" t="s">
        <v>303</v>
      </c>
      <c r="E133" s="127">
        <v>4</v>
      </c>
      <c r="F133" s="127" t="s">
        <v>42</v>
      </c>
      <c r="G133" s="145"/>
      <c r="H133" s="145"/>
      <c r="I133" s="163"/>
      <c r="J133" s="171"/>
    </row>
    <row r="134" ht="45" customHeight="1" spans="1:10">
      <c r="A134" s="163">
        <v>2</v>
      </c>
      <c r="B134" s="210" t="s">
        <v>304</v>
      </c>
      <c r="C134" s="150" t="s">
        <v>305</v>
      </c>
      <c r="D134" s="124" t="s">
        <v>306</v>
      </c>
      <c r="E134" s="123">
        <v>4</v>
      </c>
      <c r="F134" s="127" t="s">
        <v>42</v>
      </c>
      <c r="G134" s="145"/>
      <c r="H134" s="145"/>
      <c r="I134" s="163"/>
      <c r="J134" s="171"/>
    </row>
    <row r="135" ht="45" customHeight="1" spans="1:10">
      <c r="A135" s="163">
        <v>3</v>
      </c>
      <c r="B135" s="210" t="s">
        <v>307</v>
      </c>
      <c r="C135" s="125" t="s">
        <v>185</v>
      </c>
      <c r="D135" s="217" t="s">
        <v>308</v>
      </c>
      <c r="E135" s="123">
        <v>300</v>
      </c>
      <c r="F135" s="123" t="s">
        <v>280</v>
      </c>
      <c r="G135" s="145"/>
      <c r="H135" s="145"/>
      <c r="I135" s="163"/>
      <c r="J135" s="171"/>
    </row>
    <row r="136" ht="45" customHeight="1" spans="1:10">
      <c r="A136" s="163">
        <v>4</v>
      </c>
      <c r="B136" s="210" t="s">
        <v>309</v>
      </c>
      <c r="C136" s="125" t="s">
        <v>185</v>
      </c>
      <c r="D136" s="217" t="s">
        <v>310</v>
      </c>
      <c r="E136" s="123">
        <v>300</v>
      </c>
      <c r="F136" s="123" t="s">
        <v>280</v>
      </c>
      <c r="G136" s="145"/>
      <c r="H136" s="145"/>
      <c r="I136" s="163"/>
      <c r="J136" s="171"/>
    </row>
    <row r="137" ht="45" customHeight="1" spans="1:10">
      <c r="A137" s="163">
        <v>5</v>
      </c>
      <c r="B137" s="210" t="s">
        <v>311</v>
      </c>
      <c r="C137" s="125" t="s">
        <v>185</v>
      </c>
      <c r="D137" s="217" t="s">
        <v>312</v>
      </c>
      <c r="E137" s="123">
        <v>1200</v>
      </c>
      <c r="F137" s="123" t="s">
        <v>280</v>
      </c>
      <c r="G137" s="145"/>
      <c r="H137" s="145"/>
      <c r="I137" s="163"/>
      <c r="J137" s="171"/>
    </row>
    <row r="138" ht="45" customHeight="1" spans="1:10">
      <c r="A138" s="163">
        <v>6</v>
      </c>
      <c r="B138" s="210" t="s">
        <v>313</v>
      </c>
      <c r="C138" s="125" t="s">
        <v>185</v>
      </c>
      <c r="D138" s="124" t="s">
        <v>314</v>
      </c>
      <c r="E138" s="123">
        <v>1000</v>
      </c>
      <c r="F138" s="123" t="s">
        <v>280</v>
      </c>
      <c r="G138" s="145"/>
      <c r="H138" s="145"/>
      <c r="I138" s="163"/>
      <c r="J138" s="171"/>
    </row>
    <row r="139" ht="45" customHeight="1" spans="1:10">
      <c r="A139" s="163">
        <v>7</v>
      </c>
      <c r="B139" s="124" t="s">
        <v>315</v>
      </c>
      <c r="C139" s="125" t="s">
        <v>185</v>
      </c>
      <c r="D139" s="124" t="s">
        <v>316</v>
      </c>
      <c r="E139" s="123">
        <v>1000</v>
      </c>
      <c r="F139" s="123" t="s">
        <v>280</v>
      </c>
      <c r="G139" s="145"/>
      <c r="H139" s="145"/>
      <c r="I139" s="163"/>
      <c r="J139" s="171"/>
    </row>
    <row r="140" ht="45" customHeight="1" spans="1:10">
      <c r="A140" s="163">
        <v>8</v>
      </c>
      <c r="B140" s="124" t="s">
        <v>317</v>
      </c>
      <c r="C140" s="125" t="s">
        <v>185</v>
      </c>
      <c r="D140" s="124" t="s">
        <v>318</v>
      </c>
      <c r="E140" s="123">
        <v>50</v>
      </c>
      <c r="F140" s="123" t="s">
        <v>280</v>
      </c>
      <c r="G140" s="145"/>
      <c r="H140" s="145"/>
      <c r="I140" s="163"/>
      <c r="J140" s="171"/>
    </row>
    <row r="141" ht="45" customHeight="1" spans="1:10">
      <c r="A141" s="163">
        <v>9</v>
      </c>
      <c r="B141" s="124" t="s">
        <v>319</v>
      </c>
      <c r="C141" s="125" t="s">
        <v>185</v>
      </c>
      <c r="D141" s="124" t="s">
        <v>320</v>
      </c>
      <c r="E141" s="123">
        <v>3</v>
      </c>
      <c r="F141" s="123" t="s">
        <v>222</v>
      </c>
      <c r="G141" s="145"/>
      <c r="H141" s="145"/>
      <c r="I141" s="163"/>
      <c r="J141" s="171"/>
    </row>
    <row r="142" ht="45" customHeight="1" spans="1:10">
      <c r="A142" s="163">
        <v>10</v>
      </c>
      <c r="B142" s="187" t="s">
        <v>321</v>
      </c>
      <c r="C142" s="125" t="s">
        <v>76</v>
      </c>
      <c r="D142" s="187" t="s">
        <v>322</v>
      </c>
      <c r="E142" s="123">
        <v>1</v>
      </c>
      <c r="F142" s="123" t="s">
        <v>61</v>
      </c>
      <c r="G142" s="145"/>
      <c r="H142" s="145"/>
      <c r="I142" s="163"/>
      <c r="J142" s="171"/>
    </row>
    <row r="143" ht="45" customHeight="1" spans="1:10">
      <c r="A143" s="163">
        <v>11</v>
      </c>
      <c r="B143" s="187" t="s">
        <v>323</v>
      </c>
      <c r="C143" s="125" t="s">
        <v>76</v>
      </c>
      <c r="D143" s="187" t="s">
        <v>324</v>
      </c>
      <c r="E143" s="123">
        <v>1</v>
      </c>
      <c r="F143" s="123" t="s">
        <v>61</v>
      </c>
      <c r="G143" s="145"/>
      <c r="H143" s="145"/>
      <c r="I143" s="163"/>
      <c r="J143" s="171"/>
    </row>
    <row r="144" ht="45" customHeight="1" spans="1:10">
      <c r="A144" s="218" t="s">
        <v>325</v>
      </c>
      <c r="B144" s="218"/>
      <c r="C144" s="218"/>
      <c r="D144" s="218"/>
      <c r="E144" s="119"/>
      <c r="F144" s="119"/>
      <c r="G144" s="219"/>
      <c r="H144" s="120"/>
      <c r="I144" s="163"/>
      <c r="J144" s="171"/>
    </row>
    <row r="145" ht="45" customHeight="1" spans="1:10">
      <c r="A145" s="220" t="s">
        <v>326</v>
      </c>
      <c r="B145" s="220"/>
      <c r="C145" s="220"/>
      <c r="D145" s="220"/>
      <c r="E145" s="221"/>
      <c r="F145" s="221"/>
      <c r="G145" s="222"/>
      <c r="H145" s="120"/>
      <c r="I145" s="163"/>
      <c r="J145" s="171"/>
    </row>
    <row r="146" ht="45" customHeight="1" spans="1:10">
      <c r="A146" s="220" t="s">
        <v>327</v>
      </c>
      <c r="B146" s="220"/>
      <c r="C146" s="220"/>
      <c r="D146" s="220"/>
      <c r="E146" s="221"/>
      <c r="F146" s="221"/>
      <c r="G146" s="222"/>
      <c r="H146" s="120"/>
      <c r="I146" s="163"/>
      <c r="J146" s="171"/>
    </row>
    <row r="147" ht="24.95" customHeight="1"/>
    <row r="148" ht="24.95" customHeight="1"/>
    <row r="149" ht="24.95" customHeight="1"/>
  </sheetData>
  <mergeCells count="5">
    <mergeCell ref="A1:I1"/>
    <mergeCell ref="B3:I3"/>
    <mergeCell ref="A144:G144"/>
    <mergeCell ref="A145:G145"/>
    <mergeCell ref="A146:G146"/>
  </mergeCells>
  <conditionalFormatting sqref="D54">
    <cfRule type="cellIs" dxfId="0" priority="13" stopIfTrue="1" operator="equal">
      <formula>#REF!</formula>
    </cfRule>
    <cfRule type="expression" dxfId="1" priority="14" stopIfTrue="1">
      <formula>$H$91=“是”</formula>
    </cfRule>
  </conditionalFormatting>
  <conditionalFormatting sqref="D138">
    <cfRule type="colorScale" priority="4">
      <colorScale>
        <cfvo type="min"/>
        <cfvo type="percentile" val="50"/>
        <cfvo type="max"/>
        <color rgb="FFF8696B"/>
        <color rgb="FFFCFCFF"/>
        <color rgb="FF63BE7B"/>
      </colorScale>
    </cfRule>
  </conditionalFormatting>
  <conditionalFormatting sqref="D139">
    <cfRule type="colorScale" priority="3">
      <colorScale>
        <cfvo type="min"/>
        <cfvo type="percentile" val="50"/>
        <cfvo type="max"/>
        <color rgb="FFF8696B"/>
        <color rgb="FFFCFCFF"/>
        <color rgb="FF63BE7B"/>
      </colorScale>
    </cfRule>
  </conditionalFormatting>
  <conditionalFormatting sqref="D140">
    <cfRule type="colorScale" priority="2">
      <colorScale>
        <cfvo type="min"/>
        <cfvo type="percentile" val="50"/>
        <cfvo type="max"/>
        <color rgb="FFF8696B"/>
        <color rgb="FFFCFCFF"/>
        <color rgb="FF63BE7B"/>
      </colorScale>
    </cfRule>
  </conditionalFormatting>
  <conditionalFormatting sqref="D141">
    <cfRule type="colorScale" priority="1">
      <colorScale>
        <cfvo type="min"/>
        <cfvo type="percentile" val="50"/>
        <cfvo type="max"/>
        <color rgb="FFF8696B"/>
        <color rgb="FFFCFCFF"/>
        <color rgb="FF63BE7B"/>
      </colorScale>
    </cfRule>
  </conditionalFormatting>
  <conditionalFormatting sqref="D11:D13">
    <cfRule type="cellIs" dxfId="0" priority="15" stopIfTrue="1" operator="equal">
      <formula>$E$24</formula>
    </cfRule>
  </conditionalFormatting>
  <conditionalFormatting sqref="D43:D47">
    <cfRule type="cellIs" dxfId="0" priority="6" stopIfTrue="1" operator="equal">
      <formula>#REF!</formula>
    </cfRule>
    <cfRule type="expression" dxfId="1" priority="7" stopIfTrue="1">
      <formula>#REF!=“是”</formula>
    </cfRule>
  </conditionalFormatting>
  <conditionalFormatting sqref="D88:D89">
    <cfRule type="colorScale" priority="5">
      <colorScale>
        <cfvo type="min"/>
        <cfvo type="percentile" val="50"/>
        <cfvo type="max"/>
        <color rgb="FFF8696B"/>
        <color rgb="FFFCFCFF"/>
        <color rgb="FF63BE7B"/>
      </colorScale>
    </cfRule>
  </conditionalFormatting>
  <conditionalFormatting sqref="B43:C47">
    <cfRule type="cellIs" dxfId="0" priority="10" stopIfTrue="1" operator="equal">
      <formula>#REF!</formula>
    </cfRule>
    <cfRule type="expression" dxfId="1" priority="11" stopIfTrue="1">
      <formula>#REF!=“是”</formula>
    </cfRule>
  </conditionalFormatting>
  <conditionalFormatting sqref="E92:F94 E96:F98 E100:F102">
    <cfRule type="expression" dxfId="2" priority="12">
      <formula>AND(A92&lt;&gt;0,E92="")</formula>
    </cfRule>
  </conditionalFormatting>
  <conditionalFormatting sqref="E104:F108">
    <cfRule type="expression" dxfId="2" priority="9">
      <formula>AND(A104&lt;&gt;0,E104="")</formula>
    </cfRule>
  </conditionalFormatting>
  <conditionalFormatting sqref="E110:F114">
    <cfRule type="expression" dxfId="2" priority="8">
      <formula>AND(A110&lt;&gt;0,E110="")</formula>
    </cfRule>
  </conditionalFormatting>
  <printOptions horizontalCentered="1"/>
  <pageMargins left="0.708661417322835" right="0.708661417322835" top="0.748031496062992" bottom="0.748031496062992" header="0.31496062992126" footer="0.31496062992126"/>
  <pageSetup paperSize="9" scale="95" orientation="landscape"/>
  <headerFooter/>
  <rowBreaks count="1" manualBreakCount="1">
    <brk id="80"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zoomScaleSheetLayoutView="70" workbookViewId="0">
      <selection activeCell="D4" sqref="D4"/>
    </sheetView>
  </sheetViews>
  <sheetFormatPr defaultColWidth="9" defaultRowHeight="14.25" outlineLevelRow="7"/>
  <cols>
    <col min="1" max="1" width="7" style="87" customWidth="1"/>
    <col min="2" max="2" width="39.25" style="87" customWidth="1"/>
    <col min="3" max="3" width="15" style="88" customWidth="1"/>
    <col min="4" max="4" width="92" style="89" customWidth="1"/>
    <col min="5" max="5" width="9.125" style="87" customWidth="1"/>
    <col min="6" max="6" width="9.5" style="87" customWidth="1"/>
    <col min="7" max="7" width="12" style="87" customWidth="1"/>
    <col min="8" max="8" width="13.625" style="87" customWidth="1"/>
    <col min="9" max="9" width="25.875" style="87" customWidth="1"/>
    <col min="10" max="16384" width="9" style="87"/>
  </cols>
  <sheetData>
    <row r="1" ht="36" customHeight="1" spans="1:8">
      <c r="A1" s="90" t="s">
        <v>328</v>
      </c>
      <c r="B1" s="90"/>
      <c r="C1" s="91"/>
      <c r="D1" s="90"/>
      <c r="E1" s="90"/>
      <c r="F1" s="90"/>
      <c r="G1" s="90"/>
      <c r="H1" s="90"/>
    </row>
    <row r="2" s="85" customFormat="1" ht="27" customHeight="1" spans="1:9">
      <c r="A2" s="92" t="s">
        <v>329</v>
      </c>
      <c r="B2" s="92" t="s">
        <v>330</v>
      </c>
      <c r="C2" s="93" t="s">
        <v>331</v>
      </c>
      <c r="D2" s="94" t="s">
        <v>332</v>
      </c>
      <c r="E2" s="92" t="s">
        <v>333</v>
      </c>
      <c r="F2" s="92" t="s">
        <v>20</v>
      </c>
      <c r="G2" s="92" t="s">
        <v>334</v>
      </c>
      <c r="H2" s="92" t="s">
        <v>26</v>
      </c>
      <c r="I2" s="105"/>
    </row>
    <row r="3" s="86" customFormat="1" ht="387" customHeight="1" spans="1:9">
      <c r="A3" s="95">
        <v>1</v>
      </c>
      <c r="B3" s="96"/>
      <c r="C3" s="97" t="s">
        <v>335</v>
      </c>
      <c r="D3" s="98" t="s">
        <v>336</v>
      </c>
      <c r="E3" s="99">
        <v>558</v>
      </c>
      <c r="F3" s="97" t="s">
        <v>239</v>
      </c>
      <c r="G3" s="97"/>
      <c r="H3" s="100"/>
      <c r="I3" s="88"/>
    </row>
    <row r="4" s="86" customFormat="1" ht="303.95" customHeight="1" spans="1:9">
      <c r="A4" s="95">
        <v>2</v>
      </c>
      <c r="B4" s="96"/>
      <c r="C4" s="101" t="s">
        <v>337</v>
      </c>
      <c r="D4" s="98" t="s">
        <v>338</v>
      </c>
      <c r="E4" s="99">
        <v>12</v>
      </c>
      <c r="F4" s="97" t="s">
        <v>239</v>
      </c>
      <c r="G4" s="97"/>
      <c r="H4" s="100"/>
      <c r="I4" s="88"/>
    </row>
    <row r="5" s="86" customFormat="1" ht="201" customHeight="1" spans="1:9">
      <c r="A5" s="95">
        <v>3</v>
      </c>
      <c r="B5" s="96"/>
      <c r="C5" s="101" t="s">
        <v>339</v>
      </c>
      <c r="D5" s="98" t="s">
        <v>340</v>
      </c>
      <c r="E5" s="99">
        <v>6</v>
      </c>
      <c r="F5" s="97" t="s">
        <v>239</v>
      </c>
      <c r="G5" s="97"/>
      <c r="H5" s="100"/>
      <c r="I5" s="88"/>
    </row>
    <row r="6" s="86" customFormat="1" ht="195" customHeight="1" spans="1:9">
      <c r="A6" s="95">
        <v>4</v>
      </c>
      <c r="B6" s="96"/>
      <c r="C6" s="101" t="s">
        <v>341</v>
      </c>
      <c r="D6" s="98" t="s">
        <v>342</v>
      </c>
      <c r="E6" s="99">
        <v>1</v>
      </c>
      <c r="F6" s="97" t="s">
        <v>239</v>
      </c>
      <c r="G6" s="97"/>
      <c r="H6" s="100"/>
      <c r="I6" s="88"/>
    </row>
    <row r="7" s="86" customFormat="1" ht="212.1" customHeight="1" spans="1:9">
      <c r="A7" s="95">
        <v>5</v>
      </c>
      <c r="B7" s="96"/>
      <c r="C7" s="101" t="s">
        <v>343</v>
      </c>
      <c r="D7" s="98" t="s">
        <v>344</v>
      </c>
      <c r="E7" s="99">
        <v>1</v>
      </c>
      <c r="F7" s="97" t="s">
        <v>61</v>
      </c>
      <c r="G7" s="97"/>
      <c r="H7" s="100"/>
      <c r="I7" s="88"/>
    </row>
    <row r="8" s="86" customFormat="1" ht="45.95" customHeight="1" spans="1:9">
      <c r="A8" s="102"/>
      <c r="B8" s="102"/>
      <c r="C8" s="103"/>
      <c r="D8" s="102"/>
      <c r="E8" s="102"/>
      <c r="F8" s="102"/>
      <c r="G8" s="104" t="s">
        <v>345</v>
      </c>
      <c r="H8" s="104"/>
      <c r="I8" s="87"/>
    </row>
  </sheetData>
  <mergeCells count="2">
    <mergeCell ref="A1:H1"/>
    <mergeCell ref="A8:F8"/>
  </mergeCells>
  <printOptions horizontalCentered="1" verticalCentered="1" gridLines="1"/>
  <pageMargins left="0.0784722222222222" right="0.200694444444444" top="0.118055555555556" bottom="0.0194444444444444" header="0.0388888888888889" footer="0.00763888888888889"/>
  <pageSetup paperSize="9" scale="44" orientation="portrait" verticalDpi="1200"/>
  <headerFooter alignWithMargins="0">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zoomScale="115" zoomScaleNormal="115" workbookViewId="0">
      <pane ySplit="2" topLeftCell="A4" activePane="bottomLeft" state="frozen"/>
      <selection/>
      <selection pane="bottomLeft" activeCell="H5" sqref="H5"/>
    </sheetView>
  </sheetViews>
  <sheetFormatPr defaultColWidth="7.5" defaultRowHeight="86.85" customHeight="1"/>
  <cols>
    <col min="1" max="1" width="5.875" style="2" customWidth="1"/>
    <col min="2" max="2" width="12.75" style="50" customWidth="1"/>
    <col min="3" max="3" width="30.5" style="2" customWidth="1"/>
    <col min="4" max="4" width="14.5" style="2" customWidth="1"/>
    <col min="5" max="5" width="6.25" style="2" customWidth="1"/>
    <col min="6" max="6" width="11.5" style="52" customWidth="1"/>
    <col min="7" max="7" width="10.125" style="52" customWidth="1"/>
    <col min="8" max="8" width="11.25" style="52" customWidth="1"/>
    <col min="9" max="10" width="11" style="52" customWidth="1"/>
    <col min="11" max="11" width="20.75" style="2" customWidth="1"/>
    <col min="12" max="16384" width="7.5" style="2"/>
  </cols>
  <sheetData>
    <row r="1" ht="32.1" customHeight="1" spans="1:10">
      <c r="A1" s="53" t="s">
        <v>346</v>
      </c>
      <c r="B1" s="53"/>
      <c r="C1" s="53"/>
      <c r="D1" s="53"/>
      <c r="E1" s="53"/>
      <c r="F1" s="53"/>
      <c r="G1" s="53"/>
      <c r="H1" s="53"/>
      <c r="I1" s="53"/>
      <c r="J1" s="78"/>
    </row>
    <row r="2" s="49" customFormat="1" ht="24.2" customHeight="1" spans="1:10">
      <c r="A2" s="54" t="s">
        <v>1</v>
      </c>
      <c r="B2" s="54" t="s">
        <v>17</v>
      </c>
      <c r="C2" s="54" t="s">
        <v>18</v>
      </c>
      <c r="D2" s="54" t="s">
        <v>19</v>
      </c>
      <c r="E2" s="54" t="s">
        <v>20</v>
      </c>
      <c r="F2" s="55" t="s">
        <v>21</v>
      </c>
      <c r="G2" s="55" t="s">
        <v>22</v>
      </c>
      <c r="H2" s="55" t="s">
        <v>23</v>
      </c>
      <c r="I2" s="79" t="s">
        <v>34</v>
      </c>
      <c r="J2" s="79" t="s">
        <v>35</v>
      </c>
    </row>
    <row r="3" customFormat="1" ht="57" customHeight="1" spans="1:10">
      <c r="A3" s="27">
        <v>1</v>
      </c>
      <c r="B3" s="28" t="s">
        <v>347</v>
      </c>
      <c r="C3" s="28" t="s">
        <v>348</v>
      </c>
      <c r="D3" s="29" t="s">
        <v>349</v>
      </c>
      <c r="E3" s="27" t="s">
        <v>350</v>
      </c>
      <c r="F3" s="29">
        <f>1.2*2.2+0.34*8.85</f>
        <v>5.649</v>
      </c>
      <c r="G3" s="29"/>
      <c r="H3" s="29"/>
      <c r="I3" s="47"/>
      <c r="J3" s="47"/>
    </row>
    <row r="4" s="71" customFormat="1" ht="84.95" customHeight="1" spans="1:10">
      <c r="A4" s="27">
        <v>2</v>
      </c>
      <c r="B4" s="28" t="s">
        <v>351</v>
      </c>
      <c r="C4" s="28" t="s">
        <v>352</v>
      </c>
      <c r="D4" s="29" t="s">
        <v>185</v>
      </c>
      <c r="E4" s="27" t="s">
        <v>353</v>
      </c>
      <c r="F4" s="47">
        <f>(1.59+0.34)*8.35*0.12+1.2*2.2*0.2</f>
        <v>2.46186</v>
      </c>
      <c r="G4" s="29"/>
      <c r="H4" s="29"/>
      <c r="I4" s="80"/>
      <c r="J4" s="80"/>
    </row>
    <row r="5" s="71" customFormat="1" ht="71.1" customHeight="1" spans="1:10">
      <c r="A5" s="27">
        <v>3</v>
      </c>
      <c r="B5" s="28" t="s">
        <v>354</v>
      </c>
      <c r="C5" s="28" t="s">
        <v>355</v>
      </c>
      <c r="D5" s="29" t="s">
        <v>185</v>
      </c>
      <c r="E5" s="27" t="s">
        <v>350</v>
      </c>
      <c r="F5" s="47">
        <f>(1.59+0.34)*8.35*2+1.2*2.2*2</f>
        <v>37.511</v>
      </c>
      <c r="G5" s="29"/>
      <c r="H5" s="29"/>
      <c r="I5" s="80"/>
      <c r="J5" s="80"/>
    </row>
    <row r="6" ht="54.95" customHeight="1" spans="1:10">
      <c r="A6" s="27">
        <v>4</v>
      </c>
      <c r="B6" s="28" t="s">
        <v>356</v>
      </c>
      <c r="C6" s="28" t="s">
        <v>357</v>
      </c>
      <c r="D6" s="29" t="s">
        <v>185</v>
      </c>
      <c r="E6" s="27" t="s">
        <v>358</v>
      </c>
      <c r="F6" s="29">
        <f>8.85</f>
        <v>8.85</v>
      </c>
      <c r="G6" s="29"/>
      <c r="H6" s="29"/>
      <c r="I6" s="47"/>
      <c r="J6" s="47"/>
    </row>
    <row r="7" ht="57.95" customHeight="1" spans="1:10">
      <c r="A7" s="27">
        <v>5</v>
      </c>
      <c r="B7" s="28" t="s">
        <v>359</v>
      </c>
      <c r="C7" s="28" t="s">
        <v>360</v>
      </c>
      <c r="D7" s="29" t="s">
        <v>185</v>
      </c>
      <c r="E7" s="27" t="s">
        <v>358</v>
      </c>
      <c r="F7" s="29">
        <v>1.93</v>
      </c>
      <c r="G7" s="29"/>
      <c r="H7" s="29"/>
      <c r="I7" s="47"/>
      <c r="J7" s="47"/>
    </row>
    <row r="8" customFormat="1" ht="114" customHeight="1" spans="1:10">
      <c r="A8" s="27">
        <v>6</v>
      </c>
      <c r="B8" s="28" t="s">
        <v>361</v>
      </c>
      <c r="C8" s="28" t="s">
        <v>362</v>
      </c>
      <c r="D8" s="29" t="s">
        <v>363</v>
      </c>
      <c r="E8" s="27" t="s">
        <v>350</v>
      </c>
      <c r="F8" s="29">
        <f>1.7*8.85*2</f>
        <v>30.09</v>
      </c>
      <c r="G8" s="29"/>
      <c r="H8" s="29"/>
      <c r="I8" s="47"/>
      <c r="J8" s="47"/>
    </row>
    <row r="9" customFormat="1" ht="120" customHeight="1" spans="1:10">
      <c r="A9" s="27">
        <v>7</v>
      </c>
      <c r="B9" s="28" t="s">
        <v>364</v>
      </c>
      <c r="C9" s="28" t="s">
        <v>362</v>
      </c>
      <c r="D9" s="29" t="s">
        <v>363</v>
      </c>
      <c r="E9" s="27" t="s">
        <v>350</v>
      </c>
      <c r="F9" s="29">
        <f>2.9*20+1.1*20</f>
        <v>80</v>
      </c>
      <c r="G9" s="29"/>
      <c r="H9" s="29"/>
      <c r="I9" s="47"/>
      <c r="J9" s="47"/>
    </row>
    <row r="10" s="71" customFormat="1" ht="168" customHeight="1" spans="1:10">
      <c r="A10" s="27">
        <v>8</v>
      </c>
      <c r="B10" s="28" t="s">
        <v>365</v>
      </c>
      <c r="C10" s="28" t="s">
        <v>366</v>
      </c>
      <c r="D10" s="29" t="s">
        <v>367</v>
      </c>
      <c r="E10" s="27" t="s">
        <v>350</v>
      </c>
      <c r="F10" s="29">
        <f>0.3*(1.8*6+1)+0.4*1+0.4*1.2*2+0.3*1.2*2+0.3*1.2</f>
        <v>5.98</v>
      </c>
      <c r="G10" s="29"/>
      <c r="H10" s="29"/>
      <c r="I10" s="81"/>
      <c r="J10" s="81"/>
    </row>
    <row r="11" s="71" customFormat="1" customHeight="1" spans="1:11">
      <c r="A11" s="27">
        <v>9</v>
      </c>
      <c r="B11" s="28" t="s">
        <v>368</v>
      </c>
      <c r="C11" s="28" t="s">
        <v>369</v>
      </c>
      <c r="D11" s="29" t="s">
        <v>185</v>
      </c>
      <c r="E11" s="27" t="s">
        <v>350</v>
      </c>
      <c r="F11" s="29">
        <f>628.29+29.53*3.98</f>
        <v>745.8194</v>
      </c>
      <c r="G11" s="29"/>
      <c r="H11" s="29"/>
      <c r="I11" s="81"/>
      <c r="J11" s="81"/>
      <c r="K11" s="82"/>
    </row>
    <row r="12" customFormat="1" ht="63.95" customHeight="1" spans="1:10">
      <c r="A12" s="27">
        <v>10</v>
      </c>
      <c r="B12" s="28" t="s">
        <v>370</v>
      </c>
      <c r="C12" s="28" t="s">
        <v>371</v>
      </c>
      <c r="D12" s="29" t="s">
        <v>185</v>
      </c>
      <c r="E12" s="27" t="s">
        <v>358</v>
      </c>
      <c r="F12" s="29">
        <f>29.73*15+85.9</f>
        <v>531.85</v>
      </c>
      <c r="G12" s="29"/>
      <c r="H12" s="29"/>
      <c r="I12" s="29"/>
      <c r="J12" s="29"/>
    </row>
    <row r="13" s="71" customFormat="1" ht="105" customHeight="1" spans="1:10">
      <c r="A13" s="27">
        <v>11</v>
      </c>
      <c r="B13" s="28" t="s">
        <v>372</v>
      </c>
      <c r="C13" s="28" t="s">
        <v>373</v>
      </c>
      <c r="D13" s="29" t="s">
        <v>374</v>
      </c>
      <c r="E13" s="27" t="s">
        <v>350</v>
      </c>
      <c r="F13" s="29">
        <f>180+(1.68+1.6*0.7)*2</f>
        <v>185.6</v>
      </c>
      <c r="G13" s="29"/>
      <c r="H13" s="29"/>
      <c r="I13" s="81"/>
      <c r="J13" s="81"/>
    </row>
    <row r="14" ht="98.1" customHeight="1" spans="1:10">
      <c r="A14" s="27">
        <v>12</v>
      </c>
      <c r="B14" s="28" t="s">
        <v>375</v>
      </c>
      <c r="C14" s="28" t="s">
        <v>376</v>
      </c>
      <c r="D14" s="29" t="s">
        <v>185</v>
      </c>
      <c r="E14" s="27" t="s">
        <v>358</v>
      </c>
      <c r="F14" s="29">
        <f>27.7+0.6+0.8*2+1.1*2+5.4+1.75*3+30.4+27.7+0.65*2+0.8*2+5.4+21.7+29.4</f>
        <v>160.25</v>
      </c>
      <c r="G14" s="29"/>
      <c r="H14" s="29"/>
      <c r="I14" s="29"/>
      <c r="J14" s="29"/>
    </row>
    <row r="15" customHeight="1" spans="1:10">
      <c r="A15" s="27">
        <v>13</v>
      </c>
      <c r="B15" s="28" t="s">
        <v>377</v>
      </c>
      <c r="C15" s="28" t="s">
        <v>378</v>
      </c>
      <c r="D15" s="29" t="s">
        <v>379</v>
      </c>
      <c r="E15" s="27" t="s">
        <v>350</v>
      </c>
      <c r="F15" s="29">
        <f>14.19+11.41+12.56+34.85</f>
        <v>73.01</v>
      </c>
      <c r="G15" s="29"/>
      <c r="H15" s="29"/>
      <c r="I15" s="29"/>
      <c r="J15" s="29"/>
    </row>
    <row r="16" customFormat="1" ht="102.95" customHeight="1" spans="1:10">
      <c r="A16" s="27">
        <v>14</v>
      </c>
      <c r="B16" s="28" t="s">
        <v>380</v>
      </c>
      <c r="C16" s="28" t="s">
        <v>376</v>
      </c>
      <c r="D16" s="29" t="s">
        <v>185</v>
      </c>
      <c r="E16" s="27" t="s">
        <v>358</v>
      </c>
      <c r="F16" s="29">
        <f>15.2+15.6+15.2+25.2-1*2-1.2*3</f>
        <v>65.6</v>
      </c>
      <c r="G16" s="29"/>
      <c r="H16" s="29"/>
      <c r="I16" s="29"/>
      <c r="J16" s="29"/>
    </row>
    <row r="17" ht="198" customHeight="1" spans="1:10">
      <c r="A17" s="27">
        <v>15</v>
      </c>
      <c r="B17" s="28" t="s">
        <v>381</v>
      </c>
      <c r="C17" s="28" t="s">
        <v>382</v>
      </c>
      <c r="D17" s="29" t="s">
        <v>363</v>
      </c>
      <c r="E17" s="27" t="s">
        <v>350</v>
      </c>
      <c r="F17" s="29">
        <v>683</v>
      </c>
      <c r="G17" s="29"/>
      <c r="H17" s="29"/>
      <c r="I17" s="47"/>
      <c r="J17" s="47"/>
    </row>
    <row r="18" s="71" customFormat="1" customHeight="1" spans="1:10">
      <c r="A18" s="27">
        <v>16</v>
      </c>
      <c r="B18" s="62" t="s">
        <v>383</v>
      </c>
      <c r="C18" s="62" t="s">
        <v>384</v>
      </c>
      <c r="D18" s="47" t="s">
        <v>363</v>
      </c>
      <c r="E18" s="73" t="s">
        <v>358</v>
      </c>
      <c r="F18" s="47">
        <f>22.6*2-4</f>
        <v>41.2</v>
      </c>
      <c r="G18" s="47"/>
      <c r="H18" s="29"/>
      <c r="I18" s="83"/>
      <c r="J18" s="83"/>
    </row>
    <row r="19" customHeight="1" spans="1:10">
      <c r="A19" s="27">
        <v>17</v>
      </c>
      <c r="B19" s="28" t="s">
        <v>385</v>
      </c>
      <c r="C19" s="28" t="s">
        <v>386</v>
      </c>
      <c r="D19" s="29" t="s">
        <v>387</v>
      </c>
      <c r="E19" s="27" t="s">
        <v>350</v>
      </c>
      <c r="F19" s="29">
        <f>26.6*7+143</f>
        <v>329.2</v>
      </c>
      <c r="G19" s="29"/>
      <c r="H19" s="29"/>
      <c r="I19" s="47"/>
      <c r="J19" s="47"/>
    </row>
    <row r="20" ht="102.95" customHeight="1" spans="1:10">
      <c r="A20" s="27">
        <v>18</v>
      </c>
      <c r="B20" s="28" t="s">
        <v>388</v>
      </c>
      <c r="C20" s="28" t="s">
        <v>389</v>
      </c>
      <c r="D20" s="29" t="s">
        <v>185</v>
      </c>
      <c r="E20" s="27" t="s">
        <v>350</v>
      </c>
      <c r="F20" s="29">
        <f>12.56+34.84</f>
        <v>47.4</v>
      </c>
      <c r="G20" s="29"/>
      <c r="H20" s="29"/>
      <c r="I20" s="29"/>
      <c r="J20" s="29"/>
    </row>
    <row r="21" ht="102.95" customHeight="1" spans="1:10">
      <c r="A21" s="27">
        <v>19</v>
      </c>
      <c r="B21" s="28" t="s">
        <v>390</v>
      </c>
      <c r="C21" s="28" t="s">
        <v>391</v>
      </c>
      <c r="D21" s="29" t="s">
        <v>185</v>
      </c>
      <c r="E21" s="27" t="s">
        <v>350</v>
      </c>
      <c r="F21" s="29">
        <f>14.19+11.41</f>
        <v>25.6</v>
      </c>
      <c r="G21" s="29"/>
      <c r="H21" s="29"/>
      <c r="I21" s="29"/>
      <c r="J21" s="29"/>
    </row>
    <row r="22" s="71" customFormat="1" ht="105" customHeight="1" spans="1:10">
      <c r="A22" s="27">
        <v>20</v>
      </c>
      <c r="B22" s="28" t="s">
        <v>392</v>
      </c>
      <c r="C22" s="28" t="s">
        <v>393</v>
      </c>
      <c r="D22" s="29" t="s">
        <v>185</v>
      </c>
      <c r="E22" s="27" t="s">
        <v>350</v>
      </c>
      <c r="F22" s="29">
        <v>680</v>
      </c>
      <c r="G22" s="29"/>
      <c r="H22" s="29"/>
      <c r="I22" s="80"/>
      <c r="J22" s="80"/>
    </row>
    <row r="23" s="71" customFormat="1" ht="66" customHeight="1" spans="1:10">
      <c r="A23" s="27">
        <v>21</v>
      </c>
      <c r="B23" s="28" t="s">
        <v>394</v>
      </c>
      <c r="C23" s="28" t="s">
        <v>395</v>
      </c>
      <c r="D23" s="29" t="s">
        <v>185</v>
      </c>
      <c r="E23" s="27" t="s">
        <v>350</v>
      </c>
      <c r="F23" s="29">
        <f>129+56*2.18+5.3*6</f>
        <v>282.88</v>
      </c>
      <c r="G23" s="29"/>
      <c r="H23" s="29"/>
      <c r="I23" s="80"/>
      <c r="J23" s="80"/>
    </row>
    <row r="24" customHeight="1" spans="1:10">
      <c r="A24" s="27">
        <v>22</v>
      </c>
      <c r="B24" s="28" t="s">
        <v>396</v>
      </c>
      <c r="C24" s="28" t="s">
        <v>397</v>
      </c>
      <c r="D24" s="29" t="s">
        <v>387</v>
      </c>
      <c r="E24" s="27" t="s">
        <v>350</v>
      </c>
      <c r="F24" s="74">
        <f>5.92*(21.7+5.76+5.76)+0.94*5.25*2-1.2*2.2*4+(1.55*5.97+4.35*6.62-1.8*2.45-2.4*3.67*2+77.04-1.8*2.45*2-2.4*3.67-2.4*1.67*2+1*6.4*2+1*4.75*2)*2+29.4*2.65-1*2.2-4.8*2+4.7*6.82*2+1.7*5.97+20*(1*2+0.94)</f>
        <v>574.5804</v>
      </c>
      <c r="G24" s="29"/>
      <c r="H24" s="29"/>
      <c r="I24" s="47"/>
      <c r="J24" s="47"/>
    </row>
    <row r="25" s="72" customFormat="1" ht="114" customHeight="1" spans="1:10">
      <c r="A25" s="27">
        <v>23</v>
      </c>
      <c r="B25" s="28" t="s">
        <v>398</v>
      </c>
      <c r="C25" s="28" t="s">
        <v>399</v>
      </c>
      <c r="D25" s="29"/>
      <c r="E25" s="27" t="s">
        <v>350</v>
      </c>
      <c r="F25" s="29">
        <f>0.35*2.5*4</f>
        <v>3.5</v>
      </c>
      <c r="G25" s="29"/>
      <c r="H25" s="29"/>
      <c r="I25" s="84"/>
      <c r="J25" s="84"/>
    </row>
    <row r="26" customFormat="1" ht="99" customHeight="1" spans="1:10">
      <c r="A26" s="27">
        <v>24</v>
      </c>
      <c r="B26" s="28" t="s">
        <v>400</v>
      </c>
      <c r="C26" s="28" t="s">
        <v>401</v>
      </c>
      <c r="D26" s="29" t="s">
        <v>185</v>
      </c>
      <c r="E26" s="27" t="s">
        <v>358</v>
      </c>
      <c r="F26" s="29">
        <f>(6.3*2+4.75*2)*2+2.7*6</f>
        <v>60.4</v>
      </c>
      <c r="G26" s="29"/>
      <c r="H26" s="29"/>
      <c r="I26" s="47"/>
      <c r="J26" s="47"/>
    </row>
    <row r="27" customFormat="1" customHeight="1" spans="1:10">
      <c r="A27" s="27">
        <v>25</v>
      </c>
      <c r="B27" s="28" t="s">
        <v>402</v>
      </c>
      <c r="C27" s="28" t="s">
        <v>403</v>
      </c>
      <c r="D27" s="29" t="s">
        <v>387</v>
      </c>
      <c r="E27" s="27" t="s">
        <v>350</v>
      </c>
      <c r="F27" s="29">
        <f>2.95*(2.8*2+4.8*2+8.5*2+4.1*2)-1.2*2.15-1*2.15*2-4.8*2</f>
        <v>102.7</v>
      </c>
      <c r="G27" s="29"/>
      <c r="H27" s="29"/>
      <c r="I27" s="47"/>
      <c r="J27" s="47"/>
    </row>
    <row r="28" s="71" customFormat="1" ht="102.95" customHeight="1" spans="1:10">
      <c r="A28" s="27">
        <v>26</v>
      </c>
      <c r="B28" s="28" t="s">
        <v>404</v>
      </c>
      <c r="C28" s="28" t="s">
        <v>405</v>
      </c>
      <c r="D28" s="29" t="s">
        <v>387</v>
      </c>
      <c r="E28" s="27" t="s">
        <v>350</v>
      </c>
      <c r="F28" s="29">
        <f>126*2.18-1*2*10+25*2+5.2*15.2</f>
        <v>383.72</v>
      </c>
      <c r="G28" s="29"/>
      <c r="H28" s="29"/>
      <c r="I28" s="80"/>
      <c r="J28" s="80"/>
    </row>
    <row r="29" s="71" customFormat="1" customHeight="1" spans="1:10">
      <c r="A29" s="27">
        <v>27</v>
      </c>
      <c r="B29" s="28" t="s">
        <v>406</v>
      </c>
      <c r="C29" s="28" t="s">
        <v>407</v>
      </c>
      <c r="D29" s="29" t="s">
        <v>387</v>
      </c>
      <c r="E29" s="27" t="s">
        <v>350</v>
      </c>
      <c r="F29" s="47">
        <f>8.85*(14.56+14.96)-1.2*2.2*2</f>
        <v>255.972</v>
      </c>
      <c r="G29" s="29"/>
      <c r="H29" s="29"/>
      <c r="I29" s="80"/>
      <c r="J29" s="80"/>
    </row>
    <row r="30" ht="68.1" customHeight="1" spans="1:10">
      <c r="A30" s="27">
        <v>28</v>
      </c>
      <c r="B30" s="28" t="s">
        <v>408</v>
      </c>
      <c r="C30" s="28" t="s">
        <v>409</v>
      </c>
      <c r="D30" s="29" t="s">
        <v>410</v>
      </c>
      <c r="E30" s="27" t="s">
        <v>350</v>
      </c>
      <c r="F30" s="74">
        <f>8.85*(14.56+14.96)-1.2*2.2*2</f>
        <v>255.972</v>
      </c>
      <c r="G30" s="29"/>
      <c r="H30" s="29"/>
      <c r="I30" s="47"/>
      <c r="J30" s="47"/>
    </row>
    <row r="31" ht="101.1" customHeight="1" spans="1:10">
      <c r="A31" s="27">
        <v>29</v>
      </c>
      <c r="B31" s="28" t="s">
        <v>411</v>
      </c>
      <c r="C31" s="28" t="s">
        <v>412</v>
      </c>
      <c r="D31" s="29" t="s">
        <v>413</v>
      </c>
      <c r="E31" s="27" t="s">
        <v>414</v>
      </c>
      <c r="F31" s="29">
        <v>2</v>
      </c>
      <c r="G31" s="29"/>
      <c r="H31" s="29"/>
      <c r="I31" s="47"/>
      <c r="J31" s="47"/>
    </row>
    <row r="32" customHeight="1" spans="1:10">
      <c r="A32" s="27">
        <v>30</v>
      </c>
      <c r="B32" s="28" t="s">
        <v>411</v>
      </c>
      <c r="C32" s="28" t="s">
        <v>415</v>
      </c>
      <c r="D32" s="29" t="s">
        <v>413</v>
      </c>
      <c r="E32" s="27" t="s">
        <v>414</v>
      </c>
      <c r="F32" s="29">
        <v>5</v>
      </c>
      <c r="G32" s="29"/>
      <c r="H32" s="29"/>
      <c r="I32" s="47"/>
      <c r="J32" s="47"/>
    </row>
    <row r="33" customHeight="1" spans="1:10">
      <c r="A33" s="27">
        <v>31</v>
      </c>
      <c r="B33" s="28" t="s">
        <v>411</v>
      </c>
      <c r="C33" s="28" t="s">
        <v>416</v>
      </c>
      <c r="D33" s="29" t="s">
        <v>413</v>
      </c>
      <c r="E33" s="27" t="s">
        <v>414</v>
      </c>
      <c r="F33" s="29">
        <v>6</v>
      </c>
      <c r="G33" s="29"/>
      <c r="H33" s="29"/>
      <c r="I33" s="47"/>
      <c r="J33" s="47"/>
    </row>
    <row r="34" ht="122.1" customHeight="1" spans="1:10">
      <c r="A34" s="27">
        <v>32</v>
      </c>
      <c r="B34" s="28" t="s">
        <v>417</v>
      </c>
      <c r="C34" s="28" t="s">
        <v>418</v>
      </c>
      <c r="D34" s="29" t="s">
        <v>185</v>
      </c>
      <c r="E34" s="27" t="s">
        <v>350</v>
      </c>
      <c r="F34" s="29">
        <f>4.8*2</f>
        <v>9.6</v>
      </c>
      <c r="G34" s="29"/>
      <c r="H34" s="29"/>
      <c r="I34" s="47"/>
      <c r="J34" s="47"/>
    </row>
    <row r="35" ht="123.95" customHeight="1" spans="1:10">
      <c r="A35" s="27">
        <v>33</v>
      </c>
      <c r="B35" s="28" t="s">
        <v>419</v>
      </c>
      <c r="C35" s="28" t="s">
        <v>420</v>
      </c>
      <c r="D35" s="29" t="s">
        <v>185</v>
      </c>
      <c r="E35" s="27" t="s">
        <v>350</v>
      </c>
      <c r="F35" s="29">
        <f>0.75*2*2</f>
        <v>3</v>
      </c>
      <c r="G35" s="29"/>
      <c r="H35" s="29"/>
      <c r="I35" s="47"/>
      <c r="J35" s="47"/>
    </row>
    <row r="36" customFormat="1" customHeight="1" spans="1:10">
      <c r="A36" s="27">
        <v>34</v>
      </c>
      <c r="B36" s="28" t="s">
        <v>421</v>
      </c>
      <c r="C36" s="28" t="s">
        <v>422</v>
      </c>
      <c r="D36" s="29" t="s">
        <v>185</v>
      </c>
      <c r="E36" s="27" t="s">
        <v>350</v>
      </c>
      <c r="F36" s="29">
        <v>900</v>
      </c>
      <c r="G36" s="29"/>
      <c r="H36" s="29"/>
      <c r="I36" s="47"/>
      <c r="J36" s="47"/>
    </row>
    <row r="37" customFormat="1" customHeight="1" spans="1:10">
      <c r="A37" s="27">
        <v>35</v>
      </c>
      <c r="B37" s="28" t="s">
        <v>423</v>
      </c>
      <c r="C37" s="28" t="s">
        <v>424</v>
      </c>
      <c r="D37" s="29" t="s">
        <v>185</v>
      </c>
      <c r="E37" s="27" t="s">
        <v>77</v>
      </c>
      <c r="F37" s="29">
        <v>11</v>
      </c>
      <c r="G37" s="29"/>
      <c r="H37" s="29"/>
      <c r="I37" s="47"/>
      <c r="J37" s="47"/>
    </row>
    <row r="38" s="71" customFormat="1" ht="39" customHeight="1" spans="1:10">
      <c r="A38" s="27">
        <v>36</v>
      </c>
      <c r="B38" s="62" t="s">
        <v>425</v>
      </c>
      <c r="C38" s="62" t="s">
        <v>426</v>
      </c>
      <c r="D38" s="47" t="s">
        <v>427</v>
      </c>
      <c r="E38" s="73" t="s">
        <v>358</v>
      </c>
      <c r="F38" s="29">
        <v>70</v>
      </c>
      <c r="G38" s="47"/>
      <c r="H38" s="29"/>
      <c r="I38" s="83"/>
      <c r="J38" s="83"/>
    </row>
    <row r="39" s="71" customFormat="1" ht="45" customHeight="1" spans="1:10">
      <c r="A39" s="27">
        <v>37</v>
      </c>
      <c r="B39" s="62" t="s">
        <v>428</v>
      </c>
      <c r="C39" s="62" t="s">
        <v>429</v>
      </c>
      <c r="D39" s="47" t="s">
        <v>430</v>
      </c>
      <c r="E39" s="73" t="s">
        <v>350</v>
      </c>
      <c r="F39" s="29">
        <f>(6.3*3.9+3*3.9+2.85*2*2)*2</f>
        <v>95.34</v>
      </c>
      <c r="G39" s="47"/>
      <c r="H39" s="29"/>
      <c r="I39" s="83"/>
      <c r="J39" s="83"/>
    </row>
    <row r="40" s="71" customFormat="1" ht="47.1" customHeight="1" spans="1:10">
      <c r="A40" s="27">
        <v>38</v>
      </c>
      <c r="B40" s="62" t="s">
        <v>431</v>
      </c>
      <c r="C40" s="62" t="s">
        <v>432</v>
      </c>
      <c r="D40" s="47" t="s">
        <v>427</v>
      </c>
      <c r="E40" s="73" t="s">
        <v>350</v>
      </c>
      <c r="F40" s="29">
        <f>23.52*6.3</f>
        <v>148.176</v>
      </c>
      <c r="G40" s="47"/>
      <c r="H40" s="29"/>
      <c r="I40" s="83"/>
      <c r="J40" s="83"/>
    </row>
    <row r="41" ht="78" customHeight="1" spans="1:10">
      <c r="A41" s="27">
        <v>39</v>
      </c>
      <c r="B41" s="28" t="s">
        <v>433</v>
      </c>
      <c r="C41" s="28" t="s">
        <v>434</v>
      </c>
      <c r="D41" s="29" t="s">
        <v>349</v>
      </c>
      <c r="E41" s="27" t="s">
        <v>350</v>
      </c>
      <c r="F41" s="29">
        <v>904</v>
      </c>
      <c r="G41" s="29"/>
      <c r="H41" s="29"/>
      <c r="I41" s="47"/>
      <c r="J41" s="47"/>
    </row>
    <row r="42" ht="63" customHeight="1" spans="1:10">
      <c r="A42" s="27">
        <v>40</v>
      </c>
      <c r="B42" s="28" t="s">
        <v>435</v>
      </c>
      <c r="C42" s="28" t="s">
        <v>436</v>
      </c>
      <c r="D42" s="29" t="s">
        <v>349</v>
      </c>
      <c r="E42" s="27" t="s">
        <v>350</v>
      </c>
      <c r="F42" s="29">
        <v>904</v>
      </c>
      <c r="G42" s="29"/>
      <c r="H42" s="29"/>
      <c r="I42" s="47"/>
      <c r="J42" s="47"/>
    </row>
    <row r="43" ht="57" customHeight="1" spans="1:10">
      <c r="A43" s="27">
        <v>41</v>
      </c>
      <c r="B43" s="28" t="s">
        <v>437</v>
      </c>
      <c r="C43" s="28" t="s">
        <v>438</v>
      </c>
      <c r="D43" s="29" t="s">
        <v>349</v>
      </c>
      <c r="E43" s="27" t="s">
        <v>61</v>
      </c>
      <c r="F43" s="29">
        <v>1</v>
      </c>
      <c r="G43" s="29"/>
      <c r="H43" s="29"/>
      <c r="I43" s="47"/>
      <c r="J43" s="47"/>
    </row>
    <row r="44" s="49" customFormat="1" ht="39.95" customHeight="1" spans="1:10">
      <c r="A44" s="54"/>
      <c r="B44" s="64" t="s">
        <v>439</v>
      </c>
      <c r="C44" s="75"/>
      <c r="D44" s="76"/>
      <c r="E44" s="76"/>
      <c r="F44" s="76"/>
      <c r="G44" s="77"/>
      <c r="H44" s="55"/>
      <c r="I44" s="79"/>
      <c r="J44" s="79"/>
    </row>
    <row r="45" s="49" customFormat="1" ht="48" customHeight="1" spans="1:10">
      <c r="A45" s="54"/>
      <c r="B45" s="64" t="s">
        <v>440</v>
      </c>
      <c r="C45" s="65">
        <v>0.09</v>
      </c>
      <c r="D45" s="66"/>
      <c r="E45" s="66"/>
      <c r="F45" s="66"/>
      <c r="G45" s="67"/>
      <c r="H45" s="55"/>
      <c r="I45" s="79"/>
      <c r="J45" s="79"/>
    </row>
    <row r="46" s="49" customFormat="1" ht="44.1" customHeight="1" spans="1:10">
      <c r="A46" s="54"/>
      <c r="B46" s="64" t="s">
        <v>14</v>
      </c>
      <c r="C46" s="54"/>
      <c r="D46" s="54"/>
      <c r="E46" s="54"/>
      <c r="F46" s="54"/>
      <c r="G46" s="54"/>
      <c r="H46" s="55"/>
      <c r="I46" s="79"/>
      <c r="J46" s="79"/>
    </row>
  </sheetData>
  <autoFilter xmlns:etc="http://www.wps.cn/officeDocument/2017/etCustomData" ref="A2:K46" etc:filterBottomFollowUsedRange="0">
    <extLst/>
  </autoFilter>
  <mergeCells count="4">
    <mergeCell ref="A1:I1"/>
    <mergeCell ref="C44:G44"/>
    <mergeCell ref="C45:G45"/>
    <mergeCell ref="C46:G46"/>
  </mergeCells>
  <pageMargins left="0.751388888888889" right="0.751388888888889" top="1" bottom="1" header="0.5" footer="0.5"/>
  <pageSetup paperSize="9" scale="6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ySplit="2" topLeftCell="A3" activePane="bottomLeft" state="frozen"/>
      <selection/>
      <selection pane="bottomLeft" activeCell="L18" sqref="L18"/>
    </sheetView>
  </sheetViews>
  <sheetFormatPr defaultColWidth="7.5" defaultRowHeight="16.5" customHeight="1"/>
  <cols>
    <col min="1" max="1" width="6.875" style="2" customWidth="1"/>
    <col min="2" max="2" width="11.25" style="50" customWidth="1"/>
    <col min="3" max="3" width="24.875" style="2" customWidth="1"/>
    <col min="4" max="4" width="14.375" style="51" customWidth="1"/>
    <col min="5" max="5" width="8.125" style="2" customWidth="1"/>
    <col min="6" max="6" width="11.25" style="52" customWidth="1"/>
    <col min="7" max="7" width="9.625" style="52" customWidth="1"/>
    <col min="8" max="8" width="10.375" style="52" customWidth="1"/>
    <col min="9" max="10" width="9.75" style="2"/>
    <col min="11" max="16384" width="7.5" style="2"/>
  </cols>
  <sheetData>
    <row r="1" s="49" customFormat="1" ht="41.1" customHeight="1" spans="1:9">
      <c r="A1" s="53" t="s">
        <v>441</v>
      </c>
      <c r="B1" s="53"/>
      <c r="C1" s="53"/>
      <c r="D1" s="53"/>
      <c r="E1" s="53"/>
      <c r="F1" s="53"/>
      <c r="G1" s="53"/>
      <c r="H1" s="53"/>
      <c r="I1" s="53"/>
    </row>
    <row r="2" s="49" customFormat="1" ht="30" customHeight="1" spans="1:10">
      <c r="A2" s="54" t="s">
        <v>1</v>
      </c>
      <c r="B2" s="54" t="s">
        <v>17</v>
      </c>
      <c r="C2" s="54" t="s">
        <v>18</v>
      </c>
      <c r="D2" s="54" t="s">
        <v>19</v>
      </c>
      <c r="E2" s="54" t="s">
        <v>20</v>
      </c>
      <c r="F2" s="55" t="s">
        <v>21</v>
      </c>
      <c r="G2" s="55" t="s">
        <v>22</v>
      </c>
      <c r="H2" s="55" t="s">
        <v>23</v>
      </c>
      <c r="I2" s="68" t="s">
        <v>34</v>
      </c>
      <c r="J2" s="68" t="s">
        <v>35</v>
      </c>
    </row>
    <row r="3" customFormat="1" ht="74.1" customHeight="1" spans="1:10">
      <c r="A3" s="56">
        <v>1</v>
      </c>
      <c r="B3" s="57" t="s">
        <v>442</v>
      </c>
      <c r="C3" s="58" t="s">
        <v>443</v>
      </c>
      <c r="D3" s="59" t="s">
        <v>444</v>
      </c>
      <c r="E3" s="56" t="s">
        <v>350</v>
      </c>
      <c r="F3" s="60">
        <v>904</v>
      </c>
      <c r="G3" s="60"/>
      <c r="H3" s="61"/>
      <c r="I3" s="46"/>
      <c r="J3" s="46"/>
    </row>
    <row r="4" customFormat="1" ht="50.1" customHeight="1" spans="1:10">
      <c r="A4" s="56">
        <v>2</v>
      </c>
      <c r="B4" s="57" t="s">
        <v>445</v>
      </c>
      <c r="C4" s="58" t="s">
        <v>446</v>
      </c>
      <c r="D4" s="59" t="s">
        <v>447</v>
      </c>
      <c r="E4" s="56" t="s">
        <v>42</v>
      </c>
      <c r="F4" s="60">
        <v>1</v>
      </c>
      <c r="G4" s="60"/>
      <c r="H4" s="61"/>
      <c r="I4" s="46"/>
      <c r="J4" s="46"/>
    </row>
    <row r="5" ht="60" customHeight="1" spans="1:10">
      <c r="A5" s="56">
        <v>3</v>
      </c>
      <c r="B5" s="28" t="s">
        <v>448</v>
      </c>
      <c r="C5" s="28" t="s">
        <v>449</v>
      </c>
      <c r="D5" s="29" t="s">
        <v>450</v>
      </c>
      <c r="E5" s="27" t="s">
        <v>358</v>
      </c>
      <c r="F5" s="29">
        <f>27*7</f>
        <v>189</v>
      </c>
      <c r="G5" s="29"/>
      <c r="H5" s="61"/>
      <c r="I5" s="69"/>
      <c r="J5" s="69"/>
    </row>
    <row r="6" ht="60" customHeight="1" spans="1:10">
      <c r="A6" s="56">
        <v>4</v>
      </c>
      <c r="B6" s="28" t="s">
        <v>451</v>
      </c>
      <c r="C6" s="28" t="s">
        <v>452</v>
      </c>
      <c r="D6" s="29" t="s">
        <v>450</v>
      </c>
      <c r="E6" s="27" t="s">
        <v>358</v>
      </c>
      <c r="F6" s="29">
        <f>27*7+20.14*2</f>
        <v>229.28</v>
      </c>
      <c r="G6" s="29"/>
      <c r="H6" s="61"/>
      <c r="I6" s="69"/>
      <c r="J6" s="69"/>
    </row>
    <row r="7" ht="75" customHeight="1" spans="1:10">
      <c r="A7" s="56">
        <v>5</v>
      </c>
      <c r="B7" s="28" t="s">
        <v>453</v>
      </c>
      <c r="C7" s="28" t="s">
        <v>454</v>
      </c>
      <c r="D7" s="29" t="s">
        <v>450</v>
      </c>
      <c r="E7" s="27" t="s">
        <v>358</v>
      </c>
      <c r="F7" s="29">
        <f>(18.7+17.69+14.28)*2</f>
        <v>101.34</v>
      </c>
      <c r="G7" s="29"/>
      <c r="H7" s="61"/>
      <c r="I7" s="69"/>
      <c r="J7" s="69"/>
    </row>
    <row r="8" ht="77.1" customHeight="1" spans="1:10">
      <c r="A8" s="56">
        <v>6</v>
      </c>
      <c r="B8" s="28" t="s">
        <v>455</v>
      </c>
      <c r="C8" s="28" t="s">
        <v>456</v>
      </c>
      <c r="D8" s="29" t="s">
        <v>450</v>
      </c>
      <c r="E8" s="27" t="s">
        <v>54</v>
      </c>
      <c r="F8" s="29">
        <v>36</v>
      </c>
      <c r="G8" s="29"/>
      <c r="H8" s="61"/>
      <c r="I8" s="69"/>
      <c r="J8" s="69"/>
    </row>
    <row r="9" ht="78" customHeight="1" spans="1:10">
      <c r="A9" s="56">
        <v>7</v>
      </c>
      <c r="B9" s="28" t="s">
        <v>455</v>
      </c>
      <c r="C9" s="28" t="s">
        <v>457</v>
      </c>
      <c r="D9" s="29" t="s">
        <v>450</v>
      </c>
      <c r="E9" s="27" t="s">
        <v>54</v>
      </c>
      <c r="F9" s="29">
        <f>12*9</f>
        <v>108</v>
      </c>
      <c r="G9" s="29"/>
      <c r="H9" s="61"/>
      <c r="I9" s="69"/>
      <c r="J9" s="69"/>
    </row>
    <row r="10" customFormat="1" ht="68.1" customHeight="1" spans="1:10">
      <c r="A10" s="56">
        <v>8</v>
      </c>
      <c r="B10" s="28" t="s">
        <v>458</v>
      </c>
      <c r="C10" s="28" t="s">
        <v>459</v>
      </c>
      <c r="D10" s="29" t="s">
        <v>460</v>
      </c>
      <c r="E10" s="27" t="s">
        <v>54</v>
      </c>
      <c r="F10" s="29">
        <v>8</v>
      </c>
      <c r="G10" s="29"/>
      <c r="H10" s="61"/>
      <c r="I10" s="46"/>
      <c r="J10" s="46"/>
    </row>
    <row r="11" customFormat="1" ht="53.1" customHeight="1" spans="1:10">
      <c r="A11" s="56">
        <v>9</v>
      </c>
      <c r="B11" s="28" t="s">
        <v>461</v>
      </c>
      <c r="C11" s="28" t="s">
        <v>462</v>
      </c>
      <c r="D11" s="29" t="s">
        <v>460</v>
      </c>
      <c r="E11" s="27" t="s">
        <v>54</v>
      </c>
      <c r="F11" s="29">
        <v>2</v>
      </c>
      <c r="G11" s="29"/>
      <c r="H11" s="61"/>
      <c r="I11" s="46"/>
      <c r="J11" s="46"/>
    </row>
    <row r="12" ht="57" customHeight="1" spans="1:10">
      <c r="A12" s="56">
        <v>10</v>
      </c>
      <c r="B12" s="28" t="s">
        <v>463</v>
      </c>
      <c r="C12" s="28" t="s">
        <v>464</v>
      </c>
      <c r="D12" s="29" t="s">
        <v>465</v>
      </c>
      <c r="E12" s="27" t="s">
        <v>77</v>
      </c>
      <c r="F12" s="29">
        <v>2</v>
      </c>
      <c r="G12" s="29"/>
      <c r="H12" s="61"/>
      <c r="I12" s="69"/>
      <c r="J12" s="69"/>
    </row>
    <row r="13" customFormat="1" ht="57" customHeight="1" spans="1:10">
      <c r="A13" s="56">
        <v>11</v>
      </c>
      <c r="B13" s="28" t="s">
        <v>463</v>
      </c>
      <c r="C13" s="28" t="s">
        <v>466</v>
      </c>
      <c r="D13" s="29" t="s">
        <v>465</v>
      </c>
      <c r="E13" s="27" t="s">
        <v>77</v>
      </c>
      <c r="F13" s="29">
        <v>4</v>
      </c>
      <c r="G13" s="29"/>
      <c r="H13" s="61"/>
      <c r="I13" s="46"/>
      <c r="J13" s="46"/>
    </row>
    <row r="14" customFormat="1" ht="57" customHeight="1" spans="1:10">
      <c r="A14" s="56">
        <v>12</v>
      </c>
      <c r="B14" s="28" t="s">
        <v>463</v>
      </c>
      <c r="C14" s="28" t="s">
        <v>467</v>
      </c>
      <c r="D14" s="29" t="s">
        <v>465</v>
      </c>
      <c r="E14" s="27" t="s">
        <v>77</v>
      </c>
      <c r="F14" s="29">
        <v>2</v>
      </c>
      <c r="G14" s="29"/>
      <c r="H14" s="61"/>
      <c r="I14" s="46"/>
      <c r="J14" s="46"/>
    </row>
    <row r="15" customFormat="1" ht="57" customHeight="1" spans="1:10">
      <c r="A15" s="56">
        <v>13</v>
      </c>
      <c r="B15" s="28" t="s">
        <v>463</v>
      </c>
      <c r="C15" s="28" t="s">
        <v>468</v>
      </c>
      <c r="D15" s="29" t="s">
        <v>465</v>
      </c>
      <c r="E15" s="27" t="s">
        <v>77</v>
      </c>
      <c r="F15" s="29">
        <v>3</v>
      </c>
      <c r="G15" s="29"/>
      <c r="H15" s="61"/>
      <c r="I15" s="46"/>
      <c r="J15" s="46"/>
    </row>
    <row r="16" ht="57" customHeight="1" spans="1:10">
      <c r="A16" s="56">
        <v>14</v>
      </c>
      <c r="B16" s="28" t="s">
        <v>469</v>
      </c>
      <c r="C16" s="28" t="s">
        <v>470</v>
      </c>
      <c r="D16" s="29" t="s">
        <v>465</v>
      </c>
      <c r="E16" s="27" t="s">
        <v>77</v>
      </c>
      <c r="F16" s="29">
        <f>22+4</f>
        <v>26</v>
      </c>
      <c r="G16" s="29"/>
      <c r="H16" s="61"/>
      <c r="I16" s="69"/>
      <c r="J16" s="69"/>
    </row>
    <row r="17" ht="57" customHeight="1" spans="1:10">
      <c r="A17" s="56">
        <v>16</v>
      </c>
      <c r="B17" s="62" t="s">
        <v>471</v>
      </c>
      <c r="C17" s="62" t="s">
        <v>472</v>
      </c>
      <c r="D17" s="29" t="s">
        <v>465</v>
      </c>
      <c r="E17" s="27" t="s">
        <v>77</v>
      </c>
      <c r="F17" s="29">
        <v>37</v>
      </c>
      <c r="G17" s="29"/>
      <c r="H17" s="61"/>
      <c r="I17" s="69"/>
      <c r="J17" s="69"/>
    </row>
    <row r="18" ht="57" customHeight="1" spans="1:10">
      <c r="A18" s="27">
        <v>17</v>
      </c>
      <c r="B18" s="28" t="s">
        <v>437</v>
      </c>
      <c r="C18" s="28" t="s">
        <v>438</v>
      </c>
      <c r="D18" s="29" t="s">
        <v>349</v>
      </c>
      <c r="E18" s="27" t="s">
        <v>61</v>
      </c>
      <c r="F18" s="29">
        <v>1</v>
      </c>
      <c r="G18" s="29"/>
      <c r="H18" s="29"/>
      <c r="I18" s="47"/>
      <c r="J18" s="47"/>
    </row>
    <row r="19" s="49" customFormat="1" ht="30" customHeight="1" spans="1:10">
      <c r="A19" s="63"/>
      <c r="B19" s="64" t="s">
        <v>439</v>
      </c>
      <c r="C19" s="64"/>
      <c r="D19" s="54"/>
      <c r="E19" s="54"/>
      <c r="F19" s="55"/>
      <c r="G19" s="55"/>
      <c r="H19" s="55"/>
      <c r="I19" s="70"/>
      <c r="J19" s="70"/>
    </row>
    <row r="20" s="49" customFormat="1" ht="30" customHeight="1" spans="1:10">
      <c r="A20" s="54"/>
      <c r="B20" s="64" t="s">
        <v>440</v>
      </c>
      <c r="C20" s="65">
        <v>0.09</v>
      </c>
      <c r="D20" s="66"/>
      <c r="E20" s="66"/>
      <c r="F20" s="66"/>
      <c r="G20" s="67"/>
      <c r="H20" s="55"/>
      <c r="I20" s="55"/>
      <c r="J20" s="55"/>
    </row>
    <row r="21" s="49" customFormat="1" ht="30" customHeight="1" spans="1:10">
      <c r="A21" s="54"/>
      <c r="B21" s="64" t="s">
        <v>14</v>
      </c>
      <c r="C21" s="54"/>
      <c r="D21" s="54"/>
      <c r="E21" s="54"/>
      <c r="F21" s="54"/>
      <c r="G21" s="54"/>
      <c r="H21" s="55"/>
      <c r="I21" s="70"/>
      <c r="J21" s="70"/>
    </row>
  </sheetData>
  <autoFilter xmlns:etc="http://www.wps.cn/officeDocument/2017/etCustomData" ref="A2:J21" etc:filterBottomFollowUsedRange="0">
    <extLst/>
  </autoFilter>
  <mergeCells count="3">
    <mergeCell ref="A1:I1"/>
    <mergeCell ref="C20:G20"/>
    <mergeCell ref="C21:G21"/>
  </mergeCells>
  <pageMargins left="0.75" right="0.75" top="1" bottom="1" header="0.5" footer="0.5"/>
  <pageSetup paperSize="9" scale="67"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pane ySplit="2" topLeftCell="A13" activePane="bottomLeft" state="frozen"/>
      <selection/>
      <selection pane="bottomLeft" activeCell="C7" sqref="C7"/>
    </sheetView>
  </sheetViews>
  <sheetFormatPr defaultColWidth="10.5" defaultRowHeight="11.25"/>
  <cols>
    <col min="1" max="1" width="10.5" style="3"/>
    <col min="2" max="2" width="12.75" style="4" customWidth="1"/>
    <col min="3" max="3" width="26.375" style="5" customWidth="1"/>
    <col min="4" max="4" width="23" style="6" customWidth="1"/>
    <col min="5" max="5" width="9.125" style="7" customWidth="1"/>
    <col min="6" max="6" width="9.875" style="7" customWidth="1"/>
    <col min="7" max="7" width="11.625" style="7" customWidth="1"/>
    <col min="8" max="8" width="13.375" style="7" customWidth="1"/>
    <col min="9" max="9" width="11.75" style="6" customWidth="1"/>
    <col min="10" max="10" width="11.25" style="8"/>
    <col min="11" max="16384" width="10.5" style="8"/>
  </cols>
  <sheetData>
    <row r="1" ht="33.95" customHeight="1" spans="1:9">
      <c r="A1" s="9" t="s">
        <v>473</v>
      </c>
      <c r="B1" s="9"/>
      <c r="C1" s="9"/>
      <c r="D1" s="9"/>
      <c r="E1" s="9"/>
      <c r="F1" s="9"/>
      <c r="G1" s="9"/>
      <c r="H1" s="9"/>
      <c r="I1" s="9"/>
    </row>
    <row r="2" ht="30.95" customHeight="1" spans="1:10">
      <c r="A2" s="10" t="s">
        <v>1</v>
      </c>
      <c r="B2" s="11" t="s">
        <v>17</v>
      </c>
      <c r="C2" s="12" t="s">
        <v>18</v>
      </c>
      <c r="D2" s="12" t="s">
        <v>19</v>
      </c>
      <c r="E2" s="12" t="s">
        <v>20</v>
      </c>
      <c r="F2" s="13" t="s">
        <v>21</v>
      </c>
      <c r="G2" s="14" t="s">
        <v>474</v>
      </c>
      <c r="H2" s="15" t="s">
        <v>475</v>
      </c>
      <c r="I2" s="31" t="s">
        <v>34</v>
      </c>
      <c r="J2" s="31" t="s">
        <v>35</v>
      </c>
    </row>
    <row r="3" ht="75.95" customHeight="1" spans="1:10">
      <c r="A3" s="16">
        <v>1</v>
      </c>
      <c r="B3" s="17" t="s">
        <v>476</v>
      </c>
      <c r="C3" s="18" t="s">
        <v>477</v>
      </c>
      <c r="D3" s="19" t="s">
        <v>478</v>
      </c>
      <c r="E3" s="19" t="s">
        <v>358</v>
      </c>
      <c r="F3" s="19">
        <f>28+69.4</f>
        <v>97.4</v>
      </c>
      <c r="G3" s="20"/>
      <c r="H3" s="20"/>
      <c r="I3" s="20"/>
      <c r="J3" s="44"/>
    </row>
    <row r="4" ht="78" customHeight="1" spans="1:10">
      <c r="A4" s="16">
        <v>2</v>
      </c>
      <c r="B4" s="21" t="s">
        <v>476</v>
      </c>
      <c r="C4" s="18" t="s">
        <v>479</v>
      </c>
      <c r="D4" s="19" t="s">
        <v>478</v>
      </c>
      <c r="E4" s="19" t="s">
        <v>358</v>
      </c>
      <c r="F4" s="19">
        <v>43.3</v>
      </c>
      <c r="G4" s="20"/>
      <c r="H4" s="20"/>
      <c r="I4" s="20"/>
      <c r="J4" s="44"/>
    </row>
    <row r="5" ht="75" customHeight="1" spans="1:10">
      <c r="A5" s="16">
        <v>3</v>
      </c>
      <c r="B5" s="21" t="s">
        <v>476</v>
      </c>
      <c r="C5" s="18" t="s">
        <v>480</v>
      </c>
      <c r="D5" s="19" t="s">
        <v>478</v>
      </c>
      <c r="E5" s="19" t="s">
        <v>358</v>
      </c>
      <c r="F5" s="19">
        <v>32.65</v>
      </c>
      <c r="G5" s="20"/>
      <c r="H5" s="20"/>
      <c r="I5" s="20"/>
      <c r="J5" s="44"/>
    </row>
    <row r="6" ht="69" customHeight="1" spans="1:10">
      <c r="A6" s="16">
        <v>4</v>
      </c>
      <c r="B6" s="21" t="s">
        <v>476</v>
      </c>
      <c r="C6" s="18" t="s">
        <v>481</v>
      </c>
      <c r="D6" s="19" t="s">
        <v>478</v>
      </c>
      <c r="E6" s="19" t="s">
        <v>358</v>
      </c>
      <c r="F6" s="19">
        <v>7.05</v>
      </c>
      <c r="G6" s="20"/>
      <c r="H6" s="20"/>
      <c r="I6" s="20"/>
      <c r="J6" s="44"/>
    </row>
    <row r="7" ht="75" customHeight="1" spans="1:10">
      <c r="A7" s="16">
        <v>5</v>
      </c>
      <c r="B7" s="21" t="s">
        <v>476</v>
      </c>
      <c r="C7" s="18" t="s">
        <v>482</v>
      </c>
      <c r="D7" s="19" t="s">
        <v>478</v>
      </c>
      <c r="E7" s="19" t="s">
        <v>358</v>
      </c>
      <c r="F7" s="19">
        <v>90.03</v>
      </c>
      <c r="G7" s="20"/>
      <c r="H7" s="20"/>
      <c r="I7" s="20"/>
      <c r="J7" s="44"/>
    </row>
    <row r="8" ht="72.95" customHeight="1" spans="1:10">
      <c r="A8" s="16">
        <v>6</v>
      </c>
      <c r="B8" s="21" t="s">
        <v>476</v>
      </c>
      <c r="C8" s="18" t="s">
        <v>483</v>
      </c>
      <c r="D8" s="19" t="s">
        <v>478</v>
      </c>
      <c r="E8" s="19" t="s">
        <v>358</v>
      </c>
      <c r="F8" s="19">
        <v>82.1</v>
      </c>
      <c r="G8" s="20"/>
      <c r="H8" s="20"/>
      <c r="I8" s="20"/>
      <c r="J8" s="44"/>
    </row>
    <row r="9" ht="78.95" customHeight="1" spans="1:10">
      <c r="A9" s="16">
        <v>7</v>
      </c>
      <c r="B9" s="21" t="s">
        <v>476</v>
      </c>
      <c r="C9" s="18" t="s">
        <v>484</v>
      </c>
      <c r="D9" s="19" t="s">
        <v>478</v>
      </c>
      <c r="E9" s="19" t="s">
        <v>358</v>
      </c>
      <c r="F9" s="19">
        <v>111.2</v>
      </c>
      <c r="G9" s="20"/>
      <c r="H9" s="20"/>
      <c r="I9" s="20"/>
      <c r="J9" s="44"/>
    </row>
    <row r="10" ht="78" customHeight="1" spans="1:10">
      <c r="A10" s="16">
        <v>8</v>
      </c>
      <c r="B10" s="21" t="s">
        <v>476</v>
      </c>
      <c r="C10" s="18" t="s">
        <v>485</v>
      </c>
      <c r="D10" s="19" t="s">
        <v>478</v>
      </c>
      <c r="E10" s="19" t="s">
        <v>358</v>
      </c>
      <c r="F10" s="19">
        <f>82.25+0.5*180</f>
        <v>172.25</v>
      </c>
      <c r="G10" s="20"/>
      <c r="H10" s="20"/>
      <c r="I10" s="20"/>
      <c r="J10" s="44"/>
    </row>
    <row r="11" ht="75" customHeight="1" spans="1:10">
      <c r="A11" s="16">
        <v>9</v>
      </c>
      <c r="B11" s="18" t="s">
        <v>486</v>
      </c>
      <c r="C11" s="18" t="s">
        <v>487</v>
      </c>
      <c r="D11" s="19" t="s">
        <v>488</v>
      </c>
      <c r="E11" s="19" t="s">
        <v>77</v>
      </c>
      <c r="F11" s="19">
        <v>155</v>
      </c>
      <c r="G11" s="20"/>
      <c r="H11" s="20"/>
      <c r="I11" s="20"/>
      <c r="J11" s="44"/>
    </row>
    <row r="12" ht="75" customHeight="1" spans="1:10">
      <c r="A12" s="16">
        <v>10</v>
      </c>
      <c r="B12" s="18" t="s">
        <v>486</v>
      </c>
      <c r="C12" s="18" t="s">
        <v>489</v>
      </c>
      <c r="D12" s="19" t="s">
        <v>488</v>
      </c>
      <c r="E12" s="19" t="s">
        <v>77</v>
      </c>
      <c r="F12" s="19">
        <v>25</v>
      </c>
      <c r="G12" s="20"/>
      <c r="H12" s="20"/>
      <c r="I12" s="20"/>
      <c r="J12" s="44"/>
    </row>
    <row r="13" ht="60.95" customHeight="1" spans="1:10">
      <c r="A13" s="16">
        <v>11</v>
      </c>
      <c r="B13" s="18" t="s">
        <v>490</v>
      </c>
      <c r="C13" s="18" t="s">
        <v>491</v>
      </c>
      <c r="D13" s="19" t="s">
        <v>492</v>
      </c>
      <c r="E13" s="19" t="s">
        <v>77</v>
      </c>
      <c r="F13" s="19">
        <v>1</v>
      </c>
      <c r="G13" s="20"/>
      <c r="H13" s="20"/>
      <c r="I13" s="20"/>
      <c r="J13" s="44"/>
    </row>
    <row r="14" ht="60.95" customHeight="1" spans="1:10">
      <c r="A14" s="16">
        <v>12</v>
      </c>
      <c r="B14" s="18" t="s">
        <v>493</v>
      </c>
      <c r="C14" s="18" t="s">
        <v>494</v>
      </c>
      <c r="D14" s="19" t="s">
        <v>492</v>
      </c>
      <c r="E14" s="19" t="s">
        <v>77</v>
      </c>
      <c r="F14" s="19">
        <v>1</v>
      </c>
      <c r="G14" s="20"/>
      <c r="H14" s="20"/>
      <c r="I14" s="20"/>
      <c r="J14" s="44"/>
    </row>
    <row r="15" ht="60.95" customHeight="1" spans="1:10">
      <c r="A15" s="16">
        <v>13</v>
      </c>
      <c r="B15" s="18" t="s">
        <v>495</v>
      </c>
      <c r="C15" s="18" t="s">
        <v>496</v>
      </c>
      <c r="D15" s="19" t="s">
        <v>492</v>
      </c>
      <c r="E15" s="19" t="s">
        <v>77</v>
      </c>
      <c r="F15" s="19">
        <v>1</v>
      </c>
      <c r="G15" s="20"/>
      <c r="H15" s="20"/>
      <c r="I15" s="20"/>
      <c r="J15" s="44"/>
    </row>
    <row r="16" ht="93" customHeight="1" spans="1:10">
      <c r="A16" s="16">
        <v>14</v>
      </c>
      <c r="B16" s="18" t="s">
        <v>497</v>
      </c>
      <c r="C16" s="18" t="s">
        <v>498</v>
      </c>
      <c r="D16" s="19" t="s">
        <v>349</v>
      </c>
      <c r="E16" s="19" t="s">
        <v>77</v>
      </c>
      <c r="F16" s="19">
        <v>1</v>
      </c>
      <c r="G16" s="20"/>
      <c r="H16" s="20"/>
      <c r="I16" s="20"/>
      <c r="J16" s="44"/>
    </row>
    <row r="17" ht="69" customHeight="1" spans="1:10">
      <c r="A17" s="16">
        <v>15</v>
      </c>
      <c r="B17" s="21" t="s">
        <v>476</v>
      </c>
      <c r="C17" s="18" t="s">
        <v>481</v>
      </c>
      <c r="D17" s="19" t="s">
        <v>478</v>
      </c>
      <c r="E17" s="19" t="s">
        <v>358</v>
      </c>
      <c r="F17" s="19">
        <f>175.78+7*(8.85+1.5)</f>
        <v>248.23</v>
      </c>
      <c r="G17" s="20"/>
      <c r="H17" s="20"/>
      <c r="I17" s="20"/>
      <c r="J17" s="44"/>
    </row>
    <row r="18" ht="72" customHeight="1" spans="1:10">
      <c r="A18" s="16">
        <v>16</v>
      </c>
      <c r="B18" s="18" t="s">
        <v>499</v>
      </c>
      <c r="C18" s="18" t="s">
        <v>500</v>
      </c>
      <c r="D18" s="19" t="s">
        <v>501</v>
      </c>
      <c r="E18" s="19" t="s">
        <v>77</v>
      </c>
      <c r="F18" s="19">
        <v>12</v>
      </c>
      <c r="G18" s="20"/>
      <c r="H18" s="20"/>
      <c r="I18" s="20"/>
      <c r="J18" s="44"/>
    </row>
    <row r="19" ht="65.1" customHeight="1" spans="1:10">
      <c r="A19" s="16">
        <v>17</v>
      </c>
      <c r="B19" s="18" t="s">
        <v>499</v>
      </c>
      <c r="C19" s="18" t="s">
        <v>502</v>
      </c>
      <c r="D19" s="19" t="s">
        <v>501</v>
      </c>
      <c r="E19" s="19" t="s">
        <v>77</v>
      </c>
      <c r="F19" s="19">
        <v>6</v>
      </c>
      <c r="G19" s="20"/>
      <c r="H19" s="20"/>
      <c r="I19" s="20"/>
      <c r="J19" s="44"/>
    </row>
    <row r="20" ht="66" customHeight="1" spans="1:10">
      <c r="A20" s="16">
        <v>18</v>
      </c>
      <c r="B20" s="18" t="s">
        <v>499</v>
      </c>
      <c r="C20" s="18" t="s">
        <v>503</v>
      </c>
      <c r="D20" s="19" t="s">
        <v>501</v>
      </c>
      <c r="E20" s="19" t="s">
        <v>77</v>
      </c>
      <c r="F20" s="19">
        <v>14</v>
      </c>
      <c r="G20" s="20"/>
      <c r="H20" s="20"/>
      <c r="I20" s="20"/>
      <c r="J20" s="44"/>
    </row>
    <row r="21" ht="71.1" customHeight="1" spans="1:10">
      <c r="A21" s="16">
        <v>19</v>
      </c>
      <c r="B21" s="18" t="s">
        <v>499</v>
      </c>
      <c r="C21" s="18" t="s">
        <v>504</v>
      </c>
      <c r="D21" s="19" t="s">
        <v>501</v>
      </c>
      <c r="E21" s="19" t="s">
        <v>77</v>
      </c>
      <c r="F21" s="19">
        <v>6</v>
      </c>
      <c r="G21" s="20"/>
      <c r="H21" s="20"/>
      <c r="I21" s="20"/>
      <c r="J21" s="44"/>
    </row>
    <row r="22" ht="60.95" customHeight="1" spans="1:10">
      <c r="A22" s="16">
        <v>20</v>
      </c>
      <c r="B22" s="18" t="s">
        <v>505</v>
      </c>
      <c r="C22" s="22" t="s">
        <v>506</v>
      </c>
      <c r="D22" s="23" t="s">
        <v>492</v>
      </c>
      <c r="E22" s="19" t="s">
        <v>77</v>
      </c>
      <c r="F22" s="19">
        <v>42</v>
      </c>
      <c r="G22" s="20"/>
      <c r="H22" s="20"/>
      <c r="I22" s="20"/>
      <c r="J22" s="44"/>
    </row>
    <row r="23" ht="60.95" customHeight="1" spans="1:10">
      <c r="A23" s="16">
        <v>21</v>
      </c>
      <c r="B23" s="18" t="s">
        <v>507</v>
      </c>
      <c r="C23" s="18" t="s">
        <v>508</v>
      </c>
      <c r="D23" s="19" t="s">
        <v>492</v>
      </c>
      <c r="E23" s="19" t="s">
        <v>77</v>
      </c>
      <c r="F23" s="19">
        <v>9</v>
      </c>
      <c r="G23" s="20"/>
      <c r="H23" s="20"/>
      <c r="I23" s="20"/>
      <c r="J23" s="44"/>
    </row>
    <row r="24" ht="60.95" customHeight="1" spans="1:10">
      <c r="A24" s="16">
        <v>22</v>
      </c>
      <c r="B24" s="18" t="s">
        <v>509</v>
      </c>
      <c r="C24" s="22" t="s">
        <v>510</v>
      </c>
      <c r="D24" s="23" t="s">
        <v>492</v>
      </c>
      <c r="E24" s="19" t="s">
        <v>77</v>
      </c>
      <c r="F24" s="19">
        <v>2</v>
      </c>
      <c r="G24" s="20"/>
      <c r="H24" s="20"/>
      <c r="I24" s="20"/>
      <c r="J24" s="44"/>
    </row>
    <row r="25" ht="60.95" customHeight="1" spans="1:10">
      <c r="A25" s="16">
        <v>23</v>
      </c>
      <c r="B25" s="18" t="s">
        <v>511</v>
      </c>
      <c r="C25" s="22" t="s">
        <v>512</v>
      </c>
      <c r="D25" s="23" t="s">
        <v>492</v>
      </c>
      <c r="E25" s="19" t="s">
        <v>77</v>
      </c>
      <c r="F25" s="19">
        <v>3</v>
      </c>
      <c r="G25" s="20"/>
      <c r="H25" s="20"/>
      <c r="I25" s="20"/>
      <c r="J25" s="44"/>
    </row>
    <row r="26" ht="60.95" customHeight="1" spans="1:10">
      <c r="A26" s="16">
        <v>24</v>
      </c>
      <c r="B26" s="18" t="s">
        <v>513</v>
      </c>
      <c r="C26" s="22" t="s">
        <v>514</v>
      </c>
      <c r="D26" s="23" t="s">
        <v>492</v>
      </c>
      <c r="E26" s="19" t="s">
        <v>77</v>
      </c>
      <c r="F26" s="19">
        <v>2</v>
      </c>
      <c r="G26" s="20"/>
      <c r="H26" s="20"/>
      <c r="I26" s="20"/>
      <c r="J26" s="44"/>
    </row>
    <row r="27" s="1" customFormat="1" ht="83.1" customHeight="1" spans="1:10">
      <c r="A27" s="16">
        <v>25</v>
      </c>
      <c r="B27" s="24" t="s">
        <v>515</v>
      </c>
      <c r="C27" s="24" t="s">
        <v>516</v>
      </c>
      <c r="D27" s="25" t="s">
        <v>185</v>
      </c>
      <c r="E27" s="26" t="s">
        <v>358</v>
      </c>
      <c r="F27" s="25">
        <v>39.12</v>
      </c>
      <c r="G27" s="25"/>
      <c r="H27" s="20"/>
      <c r="I27" s="24"/>
      <c r="J27" s="45"/>
    </row>
    <row r="28" ht="75.95" customHeight="1" spans="1:10">
      <c r="A28" s="16">
        <v>26</v>
      </c>
      <c r="B28" s="17" t="s">
        <v>517</v>
      </c>
      <c r="C28" s="18" t="s">
        <v>518</v>
      </c>
      <c r="D28" s="19" t="s">
        <v>444</v>
      </c>
      <c r="E28" s="19" t="s">
        <v>358</v>
      </c>
      <c r="F28" s="19">
        <f>233.14+91.82</f>
        <v>324.96</v>
      </c>
      <c r="G28" s="20"/>
      <c r="H28" s="20"/>
      <c r="I28" s="20"/>
      <c r="J28" s="44"/>
    </row>
    <row r="29" ht="75.95" customHeight="1" spans="1:10">
      <c r="A29" s="16">
        <v>27</v>
      </c>
      <c r="B29" s="17" t="s">
        <v>517</v>
      </c>
      <c r="C29" s="18" t="s">
        <v>519</v>
      </c>
      <c r="D29" s="19" t="s">
        <v>444</v>
      </c>
      <c r="E29" s="19" t="s">
        <v>358</v>
      </c>
      <c r="F29" s="19">
        <f>(200+(6.67-1.5)*5+(6.67-2.2)*12+0.2*14+(6.67-2.3)*14+324.96)*3</f>
        <v>2005.29</v>
      </c>
      <c r="G29" s="20"/>
      <c r="H29" s="20"/>
      <c r="I29" s="20"/>
      <c r="J29" s="44"/>
    </row>
    <row r="30" customFormat="1" ht="62.1" customHeight="1" spans="1:10">
      <c r="A30" s="16">
        <v>28</v>
      </c>
      <c r="B30" s="17" t="s">
        <v>520</v>
      </c>
      <c r="C30" s="18" t="s">
        <v>521</v>
      </c>
      <c r="D30" s="19" t="s">
        <v>478</v>
      </c>
      <c r="E30" s="19" t="s">
        <v>358</v>
      </c>
      <c r="F30" s="19">
        <f>233.14+91.82</f>
        <v>324.96</v>
      </c>
      <c r="G30" s="20"/>
      <c r="H30" s="20"/>
      <c r="I30" s="20"/>
      <c r="J30" s="46"/>
    </row>
    <row r="31" s="2" customFormat="1" ht="57" customHeight="1" spans="1:10">
      <c r="A31" s="27">
        <v>29</v>
      </c>
      <c r="B31" s="28" t="s">
        <v>437</v>
      </c>
      <c r="C31" s="28" t="s">
        <v>438</v>
      </c>
      <c r="D31" s="29" t="s">
        <v>349</v>
      </c>
      <c r="E31" s="27" t="s">
        <v>61</v>
      </c>
      <c r="F31" s="29">
        <v>1</v>
      </c>
      <c r="G31" s="29"/>
      <c r="H31" s="29"/>
      <c r="I31" s="47"/>
      <c r="J31" s="47"/>
    </row>
    <row r="32" ht="30" customHeight="1" spans="1:10">
      <c r="A32" s="30"/>
      <c r="B32" s="31" t="s">
        <v>439</v>
      </c>
      <c r="C32" s="32"/>
      <c r="D32" s="33"/>
      <c r="E32" s="33"/>
      <c r="F32" s="33"/>
      <c r="G32" s="34"/>
      <c r="H32" s="31"/>
      <c r="I32" s="48"/>
      <c r="J32" s="44"/>
    </row>
    <row r="33" ht="30" customHeight="1" spans="1:10">
      <c r="A33" s="30"/>
      <c r="B33" s="31" t="s">
        <v>440</v>
      </c>
      <c r="C33" s="35">
        <v>0.09</v>
      </c>
      <c r="D33" s="36"/>
      <c r="E33" s="36"/>
      <c r="F33" s="36"/>
      <c r="G33" s="37"/>
      <c r="H33" s="31"/>
      <c r="I33" s="48"/>
      <c r="J33" s="44"/>
    </row>
    <row r="34" ht="30" customHeight="1" spans="1:10">
      <c r="A34" s="30"/>
      <c r="B34" s="31" t="s">
        <v>522</v>
      </c>
      <c r="C34" s="38"/>
      <c r="D34" s="39"/>
      <c r="E34" s="39"/>
      <c r="F34" s="39"/>
      <c r="G34" s="40"/>
      <c r="H34" s="31"/>
      <c r="I34" s="48"/>
      <c r="J34" s="44"/>
    </row>
    <row r="35" ht="30" customHeight="1" spans="1:9">
      <c r="A35" s="41"/>
      <c r="B35" s="42"/>
      <c r="C35" s="42"/>
      <c r="D35" s="43"/>
      <c r="E35" s="42"/>
      <c r="F35" s="42"/>
      <c r="G35" s="42"/>
      <c r="H35" s="42"/>
      <c r="I35" s="42"/>
    </row>
  </sheetData>
  <autoFilter xmlns:etc="http://www.wps.cn/officeDocument/2017/etCustomData" ref="A2:I35" etc:filterBottomFollowUsedRange="0">
    <extLst/>
  </autoFilter>
  <mergeCells count="5">
    <mergeCell ref="A1:I1"/>
    <mergeCell ref="C32:G32"/>
    <mergeCell ref="C33:G33"/>
    <mergeCell ref="C34:G34"/>
    <mergeCell ref="A35:I35"/>
  </mergeCells>
  <pageMargins left="0.998611111111111" right="0.998611111111111" top="0.998611111111111" bottom="0.998611111111111" header="0.5" footer="0.5"/>
  <pageSetup paperSize="9" scale="5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汇总表</vt:lpstr>
      <vt:lpstr>空调与通风</vt:lpstr>
      <vt:lpstr>声光系统</vt:lpstr>
      <vt:lpstr>家具</vt:lpstr>
      <vt:lpstr>装修工程</vt:lpstr>
      <vt:lpstr>电气工程</vt:lpstr>
      <vt:lpstr>消防工程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dc:creator>
  <cp:lastModifiedBy>Jayden</cp:lastModifiedBy>
  <dcterms:created xsi:type="dcterms:W3CDTF">2015-03-19T04:31:00Z</dcterms:created>
  <cp:lastPrinted>2019-05-05T01:26:00Z</cp:lastPrinted>
  <dcterms:modified xsi:type="dcterms:W3CDTF">2025-01-14T01:10:53Z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A9BD4C6B870D462E859399327426AFC9_13</vt:lpwstr>
  </property>
  <property fmtid="{D5CDD505-2E9C-101B-9397-08002B2CF9AE}" pid="3" name="KSOProductBuildVer">
    <vt:lpwstr>2052-12.1.0.19770</vt:lpwstr>
  </property>
</Properties>
</file>